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Предлог план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<sst xmlns="http://schemas.openxmlformats.org/spreadsheetml/2006/main" count="212" uniqueCount="112">
  <si>
    <t>АТЕЉЕ 212</t>
  </si>
  <si>
    <t xml:space="preserve">ПЛАН РАСХОДА И ИЗДАТАКА ЗА 2014. ГОДИНЕ </t>
  </si>
  <si>
    <t>Извор 01 - Редовни</t>
  </si>
  <si>
    <t>Извор 01 - Програми</t>
  </si>
  <si>
    <t>Извор 01 - укупно</t>
  </si>
  <si>
    <t>Извор 04 - Редовни</t>
  </si>
  <si>
    <t>Извор 04 - ПРОГРАМИ</t>
  </si>
  <si>
    <t>Укупно 04 - програми</t>
  </si>
  <si>
    <t>Извор 04 - укупно</t>
  </si>
  <si>
    <t>Свега</t>
  </si>
  <si>
    <t>Потреба за додатним средствима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</si>
  <si>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</si>
  <si>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</si>
  <si>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</si>
  <si>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</si>
  <si>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</si>
  <si>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</si>
  <si>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</si>
  <si>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</t>
  </si>
  <si>
    <t>Допринос за здравствено осиг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</si>
  <si>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</si>
  <si>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</si>
  <si>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</si>
  <si>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</si>
  <si>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</t>
  </si>
  <si>
    <t>Отпремнине и помоћи</t>
  </si>
  <si>
    <t>Помоћ у медицинском лечењу з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</si>
  <si>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</si>
  <si>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</si>
  <si>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</si>
  <si>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</t>
  </si>
  <si>
    <t>КОРИШЋЕЊЕ УСЛУГА И РОБА</t>
  </si>
  <si>
    <t>СТАЛНИ ТРОШКОВИ</t>
  </si>
  <si>
    <t>Трошкови платног промета и б</t>
  </si>
  <si>
    <t>Енергетске услуге</t>
  </si>
  <si>
    <t>Електрична енергија</t>
  </si>
  <si>
    <t>Природни гас</t>
  </si>
  <si>
    <t>Угаљ</t>
  </si>
  <si>
    <t>Централно грејање</t>
  </si>
  <si>
    <t>Комуналне услуге</t>
  </si>
  <si>
    <t>Водовод и канализација</t>
  </si>
  <si>
    <t>Заштита имовине</t>
  </si>
  <si>
    <t>Услуге чишћења (ЈКПГрадска чистоћа)</t>
  </si>
  <si>
    <t xml:space="preserve">Услуге чишћења 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</si>
  <si>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</si>
  <si>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</si>
  <si>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</si>
  <si>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</si>
  <si>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</si>
  <si>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</si>
  <si>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</si>
  <si>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</si>
  <si>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</si>
  <si>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</si>
  <si>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</si>
  <si>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</si>
  <si>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</si>
  <si>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</si>
  <si>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</si>
  <si>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</t>
  </si>
  <si>
    <t>Репрезентација</t>
  </si>
  <si>
    <t>Остале опште услуге</t>
  </si>
  <si>
    <t>СПЕЦИЈАЛИЗОВАНЕ УСЛУГЕ</t>
  </si>
  <si>
    <t>Услуге образовања, културе и</t>
  </si>
  <si>
    <t>Медицинске услуге</t>
  </si>
  <si>
    <t>Услуге очувања животне среди</t>
  </si>
  <si>
    <t>Устале специјализоване услуг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</si>
  <si>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</si>
  <si>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</si>
  <si>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</si>
  <si>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</si>
  <si>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</si>
  <si>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</t>
  </si>
  <si>
    <t>Материјали за саобраћај</t>
  </si>
  <si>
    <t>Материјали за очување животн</t>
  </si>
  <si>
    <t>Материјали за образовање, ку</t>
  </si>
  <si>
    <t>Материјали за домаћинство и</t>
  </si>
  <si>
    <t>Материјали за посебне намене</t>
  </si>
  <si>
    <t>УПОТРЕБА ОСНОВНИХ СРЕДСТАВА</t>
  </si>
  <si>
    <t>Амортизација зграда и грађев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</si>
  <si>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</si>
  <si>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</si>
  <si>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</si>
  <si>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</si>
  <si>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</si>
  <si>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</si>
  <si>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</si>
  <si>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</si>
  <si>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</si>
  <si>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</t>
  </si>
  <si>
    <t>Пројектно планирање</t>
  </si>
  <si>
    <t>МАШИНЕ И ОПРЕМА (од 5347 до</t>
  </si>
  <si>
    <t>Административна опрема</t>
  </si>
  <si>
    <t>Опрема за образовање, науку,</t>
  </si>
  <si>
    <t>Опрема за производњу, моторн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</si>
  <si>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</si>
  <si>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</si>
  <si>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</si>
  <si>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</si>
  <si>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</si>
  <si>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</si>
  <si>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</si>
  <si>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Редовни програм 04</t>
  </si>
  <si>
    <t>Манифестације 04</t>
  </si>
  <si>
    <t>Укупно 01 - програми</t>
  </si>
  <si>
    <t>Редовни програм 01</t>
  </si>
  <si>
    <t>Манифестације 01</t>
  </si>
  <si>
    <t>Пренете обавезе из 2013. - Редовни програм</t>
  </si>
  <si>
    <t>Пренете обавезе из 2013. - манифестације</t>
  </si>
  <si>
    <t>ТАБЕЛА 4</t>
  </si>
  <si>
    <t>ПОЗОРИШТЕ НА ТЕРАЗИЈАМА</t>
  </si>
  <si>
    <t>Набавка енергената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</si>
</sst>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;[Red]#,##0.00"/>
  </numFmts>
  <fonts count="21"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medium"/>
      <top style="thin">
        <color indexed="63"/>
      </top>
      <bottom style="thin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4" borderId="8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180" fontId="1" fillId="24" borderId="13" xfId="0" applyNumberFormat="1" applyFont="1" applyFill="1" applyBorder="1" applyAlignment="1">
      <alignment/>
    </xf>
    <xf numFmtId="180" fontId="1" fillId="24" borderId="12" xfId="0" applyNumberFormat="1" applyFont="1" applyFill="1" applyBorder="1" applyAlignment="1">
      <alignment/>
    </xf>
    <xf numFmtId="180" fontId="1" fillId="24" borderId="14" xfId="0" applyNumberFormat="1" applyFont="1" applyFill="1" applyBorder="1" applyAlignment="1">
      <alignment/>
    </xf>
    <xf numFmtId="180" fontId="1" fillId="24" borderId="15" xfId="0" applyNumberFormat="1" applyFont="1" applyFill="1" applyBorder="1" applyAlignment="1">
      <alignment/>
    </xf>
    <xf numFmtId="180" fontId="1" fillId="24" borderId="16" xfId="0" applyNumberFormat="1" applyFont="1" applyFill="1" applyBorder="1" applyAlignment="1">
      <alignment/>
    </xf>
    <xf numFmtId="180" fontId="1" fillId="24" borderId="17" xfId="0" applyNumberFormat="1" applyFont="1" applyFill="1" applyBorder="1" applyAlignment="1">
      <alignment/>
    </xf>
    <xf numFmtId="180" fontId="1" fillId="24" borderId="18" xfId="0" applyNumberFormat="1" applyFont="1" applyFill="1" applyBorder="1" applyAlignment="1">
      <alignment/>
    </xf>
    <xf numFmtId="0" fontId="1" fillId="25" borderId="8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180" fontId="1" fillId="25" borderId="13" xfId="0" applyNumberFormat="1" applyFont="1" applyFill="1" applyBorder="1" applyAlignment="1">
      <alignment/>
    </xf>
    <xf numFmtId="180" fontId="1" fillId="25" borderId="12" xfId="0" applyNumberFormat="1" applyFont="1" applyFill="1" applyBorder="1" applyAlignment="1">
      <alignment/>
    </xf>
    <xf numFmtId="180" fontId="1" fillId="25" borderId="14" xfId="0" applyNumberFormat="1" applyFont="1" applyFill="1" applyBorder="1" applyAlignment="1">
      <alignment/>
    </xf>
    <xf numFmtId="180" fontId="1" fillId="25" borderId="15" xfId="0" applyNumberFormat="1" applyFont="1" applyFill="1" applyBorder="1" applyAlignment="1">
      <alignment/>
    </xf>
    <xf numFmtId="180" fontId="1" fillId="25" borderId="16" xfId="0" applyNumberFormat="1" applyFont="1" applyFill="1" applyBorder="1" applyAlignment="1">
      <alignment/>
    </xf>
    <xf numFmtId="180" fontId="1" fillId="25" borderId="17" xfId="0" applyNumberFormat="1" applyFont="1" applyFill="1" applyBorder="1" applyAlignment="1">
      <alignment/>
    </xf>
    <xf numFmtId="180" fontId="1" fillId="25" borderId="18" xfId="0" applyNumberFormat="1" applyFont="1" applyFill="1" applyBorder="1" applyAlignment="1">
      <alignment/>
    </xf>
    <xf numFmtId="0" fontId="1" fillId="26" borderId="8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180" fontId="1" fillId="26" borderId="13" xfId="0" applyNumberFormat="1" applyFont="1" applyFill="1" applyBorder="1" applyAlignment="1">
      <alignment/>
    </xf>
    <xf numFmtId="180" fontId="1" fillId="26" borderId="12" xfId="0" applyNumberFormat="1" applyFont="1" applyFill="1" applyBorder="1" applyAlignment="1">
      <alignment/>
    </xf>
    <xf numFmtId="180" fontId="1" fillId="26" borderId="14" xfId="0" applyNumberFormat="1" applyFont="1" applyFill="1" applyBorder="1" applyAlignment="1">
      <alignment/>
    </xf>
    <xf numFmtId="180" fontId="1" fillId="26" borderId="15" xfId="0" applyNumberFormat="1" applyFont="1" applyFill="1" applyBorder="1" applyAlignment="1">
      <alignment/>
    </xf>
    <xf numFmtId="180" fontId="1" fillId="26" borderId="16" xfId="0" applyNumberFormat="1" applyFont="1" applyFill="1" applyBorder="1" applyAlignment="1">
      <alignment/>
    </xf>
    <xf numFmtId="180" fontId="1" fillId="26" borderId="17" xfId="0" applyNumberFormat="1" applyFont="1" applyFill="1" applyBorder="1" applyAlignment="1">
      <alignment/>
    </xf>
    <xf numFmtId="180" fontId="1" fillId="26" borderId="18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1" fillId="0" borderId="18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180" fontId="1" fillId="27" borderId="13" xfId="0" applyNumberFormat="1" applyFont="1" applyFill="1" applyBorder="1" applyAlignment="1">
      <alignment/>
    </xf>
    <xf numFmtId="180" fontId="1" fillId="27" borderId="12" xfId="0" applyNumberFormat="1" applyFont="1" applyFill="1" applyBorder="1" applyAlignment="1">
      <alignment/>
    </xf>
    <xf numFmtId="180" fontId="1" fillId="27" borderId="14" xfId="0" applyNumberFormat="1" applyFont="1" applyFill="1" applyBorder="1" applyAlignment="1">
      <alignment/>
    </xf>
    <xf numFmtId="180" fontId="1" fillId="27" borderId="15" xfId="0" applyNumberFormat="1" applyFont="1" applyFill="1" applyBorder="1" applyAlignment="1">
      <alignment/>
    </xf>
    <xf numFmtId="180" fontId="1" fillId="27" borderId="16" xfId="0" applyNumberFormat="1" applyFont="1" applyFill="1" applyBorder="1" applyAlignment="1">
      <alignment/>
    </xf>
    <xf numFmtId="180" fontId="1" fillId="27" borderId="17" xfId="0" applyNumberFormat="1" applyFont="1" applyFill="1" applyBorder="1" applyAlignment="1">
      <alignment/>
    </xf>
    <xf numFmtId="180" fontId="1" fillId="27" borderId="18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16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180" fontId="1" fillId="0" borderId="21" xfId="0" applyNumberFormat="1" applyFont="1" applyFill="1" applyBorder="1" applyAlignment="1">
      <alignment/>
    </xf>
    <xf numFmtId="180" fontId="1" fillId="0" borderId="22" xfId="0" applyNumberFormat="1" applyFont="1" applyFill="1" applyBorder="1" applyAlignment="1">
      <alignment/>
    </xf>
    <xf numFmtId="180" fontId="1" fillId="28" borderId="23" xfId="0" applyNumberFormat="1" applyFont="1" applyFill="1" applyBorder="1" applyAlignment="1">
      <alignment/>
    </xf>
    <xf numFmtId="0" fontId="2" fillId="27" borderId="8" xfId="0" applyFont="1" applyFill="1" applyBorder="1" applyAlignment="1">
      <alignment horizontal="right"/>
    </xf>
    <xf numFmtId="0" fontId="2" fillId="27" borderId="12" xfId="0" applyFont="1" applyFill="1" applyBorder="1" applyAlignment="1">
      <alignment/>
    </xf>
    <xf numFmtId="180" fontId="1" fillId="27" borderId="24" xfId="0" applyNumberFormat="1" applyFont="1" applyFill="1" applyBorder="1" applyAlignment="1">
      <alignment/>
    </xf>
    <xf numFmtId="180" fontId="1" fillId="27" borderId="25" xfId="0" applyNumberFormat="1" applyFont="1" applyFill="1" applyBorder="1" applyAlignment="1">
      <alignment/>
    </xf>
    <xf numFmtId="180" fontId="1" fillId="27" borderId="26" xfId="0" applyNumberFormat="1" applyFont="1" applyFill="1" applyBorder="1" applyAlignment="1">
      <alignment/>
    </xf>
    <xf numFmtId="180" fontId="1" fillId="27" borderId="23" xfId="0" applyNumberFormat="1" applyFont="1" applyFill="1" applyBorder="1" applyAlignment="1">
      <alignment/>
    </xf>
    <xf numFmtId="180" fontId="2" fillId="27" borderId="27" xfId="0" applyNumberFormat="1" applyFont="1" applyFill="1" applyBorder="1" applyAlignment="1">
      <alignment/>
    </xf>
    <xf numFmtId="180" fontId="2" fillId="27" borderId="28" xfId="0" applyNumberFormat="1" applyFont="1" applyFill="1" applyBorder="1" applyAlignment="1">
      <alignment/>
    </xf>
    <xf numFmtId="180" fontId="2" fillId="27" borderId="29" xfId="0" applyNumberFormat="1" applyFont="1" applyFill="1" applyBorder="1" applyAlignment="1">
      <alignment/>
    </xf>
    <xf numFmtId="180" fontId="2" fillId="27" borderId="26" xfId="0" applyNumberFormat="1" applyFont="1" applyFill="1" applyBorder="1" applyAlignment="1">
      <alignment/>
    </xf>
    <xf numFmtId="180" fontId="2" fillId="27" borderId="30" xfId="0" applyNumberFormat="1" applyFont="1" applyFill="1" applyBorder="1" applyAlignment="1">
      <alignment/>
    </xf>
    <xf numFmtId="180" fontId="2" fillId="27" borderId="18" xfId="0" applyNumberFormat="1" applyFont="1" applyFill="1" applyBorder="1" applyAlignment="1">
      <alignment/>
    </xf>
    <xf numFmtId="0" fontId="1" fillId="29" borderId="0" xfId="0" applyFont="1" applyFill="1" applyAlignment="1">
      <alignment/>
    </xf>
    <xf numFmtId="0" fontId="2" fillId="0" borderId="31" xfId="0" applyFont="1" applyBorder="1" applyAlignment="1">
      <alignment horizontal="center" vertical="center" wrapText="1"/>
    </xf>
    <xf numFmtId="180" fontId="1" fillId="24" borderId="31" xfId="0" applyNumberFormat="1" applyFont="1" applyFill="1" applyBorder="1" applyAlignment="1">
      <alignment/>
    </xf>
    <xf numFmtId="180" fontId="1" fillId="27" borderId="31" xfId="0" applyNumberFormat="1" applyFont="1" applyFill="1" applyBorder="1" applyAlignment="1">
      <alignment/>
    </xf>
    <xf numFmtId="180" fontId="1" fillId="24" borderId="32" xfId="0" applyNumberFormat="1" applyFont="1" applyFill="1" applyBorder="1" applyAlignment="1">
      <alignment/>
    </xf>
    <xf numFmtId="180" fontId="1" fillId="24" borderId="33" xfId="0" applyNumberFormat="1" applyFont="1" applyFill="1" applyBorder="1" applyAlignment="1">
      <alignment/>
    </xf>
    <xf numFmtId="180" fontId="1" fillId="24" borderId="34" xfId="0" applyNumberFormat="1" applyFont="1" applyFill="1" applyBorder="1" applyAlignment="1">
      <alignment/>
    </xf>
    <xf numFmtId="180" fontId="1" fillId="27" borderId="34" xfId="0" applyNumberFormat="1" applyFont="1" applyFill="1" applyBorder="1" applyAlignment="1">
      <alignment/>
    </xf>
    <xf numFmtId="180" fontId="2" fillId="27" borderId="35" xfId="0" applyNumberFormat="1" applyFont="1" applyFill="1" applyBorder="1" applyAlignment="1">
      <alignment/>
    </xf>
    <xf numFmtId="180" fontId="2" fillId="27" borderId="36" xfId="0" applyNumberFormat="1" applyFont="1" applyFill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80" fontId="1" fillId="24" borderId="37" xfId="0" applyNumberFormat="1" applyFont="1" applyFill="1" applyBorder="1" applyAlignment="1">
      <alignment/>
    </xf>
    <xf numFmtId="0" fontId="1" fillId="30" borderId="0" xfId="0" applyFont="1" applyFill="1" applyAlignment="1">
      <alignment/>
    </xf>
    <xf numFmtId="0" fontId="1" fillId="30" borderId="8" xfId="0" applyFont="1" applyFill="1" applyBorder="1" applyAlignment="1">
      <alignment/>
    </xf>
    <xf numFmtId="0" fontId="1" fillId="30" borderId="12" xfId="0" applyFont="1" applyFill="1" applyBorder="1" applyAlignment="1">
      <alignment/>
    </xf>
    <xf numFmtId="180" fontId="1" fillId="30" borderId="13" xfId="0" applyNumberFormat="1" applyFont="1" applyFill="1" applyBorder="1" applyAlignment="1">
      <alignment/>
    </xf>
    <xf numFmtId="180" fontId="1" fillId="30" borderId="12" xfId="0" applyNumberFormat="1" applyFont="1" applyFill="1" applyBorder="1" applyAlignment="1">
      <alignment/>
    </xf>
    <xf numFmtId="180" fontId="1" fillId="30" borderId="34" xfId="0" applyNumberFormat="1" applyFont="1" applyFill="1" applyBorder="1" applyAlignment="1">
      <alignment/>
    </xf>
    <xf numFmtId="180" fontId="1" fillId="30" borderId="31" xfId="0" applyNumberFormat="1" applyFont="1" applyFill="1" applyBorder="1" applyAlignment="1">
      <alignment/>
    </xf>
    <xf numFmtId="180" fontId="1" fillId="31" borderId="34" xfId="0" applyNumberFormat="1" applyFont="1" applyFill="1" applyBorder="1" applyAlignment="1">
      <alignment/>
    </xf>
    <xf numFmtId="180" fontId="1" fillId="30" borderId="14" xfId="0" applyNumberFormat="1" applyFont="1" applyFill="1" applyBorder="1" applyAlignment="1">
      <alignment/>
    </xf>
    <xf numFmtId="180" fontId="1" fillId="30" borderId="15" xfId="0" applyNumberFormat="1" applyFont="1" applyFill="1" applyBorder="1" applyAlignment="1">
      <alignment/>
    </xf>
    <xf numFmtId="180" fontId="1" fillId="30" borderId="16" xfId="0" applyNumberFormat="1" applyFont="1" applyFill="1" applyBorder="1" applyAlignment="1">
      <alignment/>
    </xf>
    <xf numFmtId="180" fontId="1" fillId="30" borderId="17" xfId="0" applyNumberFormat="1" applyFont="1" applyFill="1" applyBorder="1" applyAlignment="1">
      <alignment/>
    </xf>
    <xf numFmtId="180" fontId="1" fillId="30" borderId="18" xfId="0" applyNumberFormat="1" applyFont="1" applyFill="1" applyBorder="1" applyAlignment="1">
      <alignment/>
    </xf>
    <xf numFmtId="180" fontId="3" fillId="30" borderId="15" xfId="0" applyNumberFormat="1" applyFont="1" applyFill="1" applyBorder="1" applyAlignment="1">
      <alignment/>
    </xf>
    <xf numFmtId="180" fontId="1" fillId="30" borderId="38" xfId="0" applyNumberFormat="1" applyFont="1" applyFill="1" applyBorder="1" applyAlignment="1">
      <alignment/>
    </xf>
    <xf numFmtId="180" fontId="1" fillId="30" borderId="39" xfId="0" applyNumberFormat="1" applyFont="1" applyFill="1" applyBorder="1" applyAlignment="1">
      <alignment/>
    </xf>
    <xf numFmtId="180" fontId="1" fillId="30" borderId="21" xfId="0" applyNumberFormat="1" applyFont="1" applyFill="1" applyBorder="1" applyAlignment="1">
      <alignment/>
    </xf>
    <xf numFmtId="180" fontId="1" fillId="30" borderId="40" xfId="0" applyNumberFormat="1" applyFont="1" applyFill="1" applyBorder="1" applyAlignment="1">
      <alignment/>
    </xf>
    <xf numFmtId="180" fontId="1" fillId="30" borderId="23" xfId="0" applyNumberFormat="1" applyFont="1" applyFill="1" applyBorder="1" applyAlignment="1">
      <alignment/>
    </xf>
    <xf numFmtId="180" fontId="1" fillId="32" borderId="34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1" fillId="33" borderId="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80" fontId="1" fillId="33" borderId="13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34" xfId="0" applyNumberFormat="1" applyFont="1" applyFill="1" applyBorder="1" applyAlignment="1">
      <alignment/>
    </xf>
    <xf numFmtId="180" fontId="1" fillId="33" borderId="31" xfId="0" applyNumberFormat="1" applyFont="1" applyFill="1" applyBorder="1" applyAlignment="1">
      <alignment/>
    </xf>
    <xf numFmtId="180" fontId="1" fillId="34" borderId="34" xfId="0" applyNumberFormat="1" applyFont="1" applyFill="1" applyBorder="1" applyAlignment="1">
      <alignment/>
    </xf>
    <xf numFmtId="180" fontId="1" fillId="33" borderId="14" xfId="0" applyNumberFormat="1" applyFont="1" applyFill="1" applyBorder="1" applyAlignment="1">
      <alignment/>
    </xf>
    <xf numFmtId="180" fontId="1" fillId="33" borderId="15" xfId="0" applyNumberFormat="1" applyFont="1" applyFill="1" applyBorder="1" applyAlignment="1">
      <alignment/>
    </xf>
    <xf numFmtId="180" fontId="1" fillId="33" borderId="16" xfId="0" applyNumberFormat="1" applyFont="1" applyFill="1" applyBorder="1" applyAlignment="1">
      <alignment/>
    </xf>
    <xf numFmtId="180" fontId="1" fillId="33" borderId="17" xfId="0" applyNumberFormat="1" applyFont="1" applyFill="1" applyBorder="1" applyAlignment="1">
      <alignment/>
    </xf>
    <xf numFmtId="180" fontId="1" fillId="33" borderId="18" xfId="0" applyNumberFormat="1" applyFont="1" applyFill="1" applyBorder="1" applyAlignment="1">
      <alignment/>
    </xf>
    <xf numFmtId="0" fontId="1" fillId="10" borderId="0" xfId="0" applyFont="1" applyFill="1" applyAlignment="1">
      <alignment/>
    </xf>
    <xf numFmtId="0" fontId="1" fillId="35" borderId="8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80" fontId="1" fillId="35" borderId="13" xfId="0" applyNumberFormat="1" applyFont="1" applyFill="1" applyBorder="1" applyAlignment="1">
      <alignment/>
    </xf>
    <xf numFmtId="180" fontId="1" fillId="35" borderId="12" xfId="0" applyNumberFormat="1" applyFont="1" applyFill="1" applyBorder="1" applyAlignment="1">
      <alignment/>
    </xf>
    <xf numFmtId="180" fontId="1" fillId="35" borderId="34" xfId="0" applyNumberFormat="1" applyFont="1" applyFill="1" applyBorder="1" applyAlignment="1">
      <alignment/>
    </xf>
    <xf numFmtId="180" fontId="1" fillId="35" borderId="31" xfId="0" applyNumberFormat="1" applyFont="1" applyFill="1" applyBorder="1" applyAlignment="1">
      <alignment/>
    </xf>
    <xf numFmtId="180" fontId="1" fillId="35" borderId="14" xfId="0" applyNumberFormat="1" applyFont="1" applyFill="1" applyBorder="1" applyAlignment="1">
      <alignment/>
    </xf>
    <xf numFmtId="180" fontId="1" fillId="35" borderId="15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0" fontId="1" fillId="32" borderId="8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180" fontId="1" fillId="32" borderId="13" xfId="0" applyNumberFormat="1" applyFont="1" applyFill="1" applyBorder="1" applyAlignment="1">
      <alignment/>
    </xf>
    <xf numFmtId="180" fontId="1" fillId="32" borderId="12" xfId="0" applyNumberFormat="1" applyFont="1" applyFill="1" applyBorder="1" applyAlignment="1">
      <alignment/>
    </xf>
    <xf numFmtId="180" fontId="1" fillId="32" borderId="31" xfId="0" applyNumberFormat="1" applyFont="1" applyFill="1" applyBorder="1" applyAlignment="1">
      <alignment/>
    </xf>
    <xf numFmtId="180" fontId="1" fillId="32" borderId="14" xfId="0" applyNumberFormat="1" applyFont="1" applyFill="1" applyBorder="1" applyAlignment="1">
      <alignment/>
    </xf>
    <xf numFmtId="180" fontId="1" fillId="32" borderId="15" xfId="0" applyNumberFormat="1" applyFont="1" applyFill="1" applyBorder="1" applyAlignment="1">
      <alignment/>
    </xf>
    <xf numFmtId="180" fontId="1" fillId="32" borderId="16" xfId="0" applyNumberFormat="1" applyFont="1" applyFill="1" applyBorder="1" applyAlignment="1">
      <alignment/>
    </xf>
    <xf numFmtId="180" fontId="1" fillId="32" borderId="17" xfId="0" applyNumberFormat="1" applyFont="1" applyFill="1" applyBorder="1" applyAlignment="1">
      <alignment/>
    </xf>
    <xf numFmtId="180" fontId="1" fillId="32" borderId="18" xfId="0" applyNumberFormat="1" applyFont="1" applyFill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7"/>
  <sheetViews>
    <sheetView zoomScale="75" zoomScaleNormal="75" zoomScalePageLayoutView="0" workbookViewId="0" topLeftCell="B1">
      <selection activeCell="F7" sqref="F7:F8"/>
    </sheetView>
  </sheetViews>
  <sheetFormatPr defaultColWidth="9.140625" defaultRowHeight="15"/>
  <cols>
    <col min="1" max="1" width="0" style="1" hidden="1" customWidth="1"/>
    <col min="2" max="2" width="7.8515625" style="1" customWidth="1"/>
    <col min="3" max="3" width="41.421875" style="1" customWidth="1"/>
    <col min="4" max="4" width="18.00390625" style="1" customWidth="1"/>
    <col min="5" max="5" width="15.8515625" style="1" customWidth="1"/>
    <col min="6" max="6" width="17.421875" style="1" customWidth="1"/>
    <col min="7" max="7" width="17.7109375" style="1" customWidth="1"/>
    <col min="8" max="8" width="17.00390625" style="1" customWidth="1"/>
    <col min="9" max="9" width="16.140625" style="1" customWidth="1"/>
    <col min="10" max="10" width="16.8515625" style="1" customWidth="1"/>
    <col min="11" max="11" width="17.28125" style="1" customWidth="1"/>
    <col min="12" max="12" width="14.8515625" style="1" customWidth="1"/>
    <col min="13" max="13" width="18.28125" style="1" customWidth="1"/>
    <col min="14" max="16384" width="9.140625" style="1" customWidth="1"/>
  </cols>
  <sheetData>
    <row r="3" ht="15.75">
      <c r="C3" s="2" t="s">
        <v>0</v>
      </c>
    </row>
    <row r="5" ht="15.75">
      <c r="C5" s="2" t="s">
        <v>1</v>
      </c>
    </row>
    <row r="6" spans="3:12" ht="16.5" thickBot="1">
      <c r="C6" s="2"/>
      <c r="F6" s="73"/>
      <c r="J6" s="73"/>
      <c r="K6" s="73"/>
      <c r="L6" s="73"/>
    </row>
    <row r="7" spans="1:13" ht="23.25" customHeight="1">
      <c r="A7" s="3"/>
      <c r="B7" s="149"/>
      <c r="C7" s="150"/>
      <c r="D7" s="151" t="s">
        <v>2</v>
      </c>
      <c r="E7" s="153" t="s">
        <v>3</v>
      </c>
      <c r="F7" s="142" t="s">
        <v>4</v>
      </c>
      <c r="G7" s="144" t="s">
        <v>5</v>
      </c>
      <c r="H7" s="147" t="s">
        <v>6</v>
      </c>
      <c r="I7" s="148"/>
      <c r="J7" s="140" t="s">
        <v>7</v>
      </c>
      <c r="K7" s="142" t="s">
        <v>8</v>
      </c>
      <c r="L7" s="144" t="s">
        <v>9</v>
      </c>
      <c r="M7" s="146" t="s">
        <v>10</v>
      </c>
    </row>
    <row r="8" spans="2:13" ht="37.5" customHeight="1">
      <c r="B8" s="149"/>
      <c r="C8" s="150"/>
      <c r="D8" s="152"/>
      <c r="E8" s="154"/>
      <c r="F8" s="143"/>
      <c r="G8" s="145"/>
      <c r="H8" s="4" t="s">
        <v>11</v>
      </c>
      <c r="I8" s="5" t="s">
        <v>12</v>
      </c>
      <c r="J8" s="141"/>
      <c r="K8" s="143"/>
      <c r="L8" s="145"/>
      <c r="M8" s="146"/>
    </row>
    <row r="9" spans="2:13" ht="15.75">
      <c r="B9" s="6">
        <v>400000</v>
      </c>
      <c r="C9" s="7" t="s">
        <v>13</v>
      </c>
      <c r="D9" s="8"/>
      <c r="E9" s="9"/>
      <c r="F9" s="10"/>
      <c r="G9" s="11"/>
      <c r="H9" s="8"/>
      <c r="I9" s="12"/>
      <c r="J9" s="13"/>
      <c r="K9" s="10"/>
      <c r="L9" s="11"/>
      <c r="M9" s="14"/>
    </row>
    <row r="10" spans="2:13" ht="15.75">
      <c r="B10" s="15">
        <v>410000</v>
      </c>
      <c r="C10" s="16" t="s">
        <v>14</v>
      </c>
      <c r="D10" s="17"/>
      <c r="E10" s="18"/>
      <c r="F10" s="19"/>
      <c r="G10" s="20"/>
      <c r="H10" s="17"/>
      <c r="I10" s="21"/>
      <c r="J10" s="22"/>
      <c r="K10" s="19"/>
      <c r="L10" s="20"/>
      <c r="M10" s="23"/>
    </row>
    <row r="11" spans="2:13" ht="15.75">
      <c r="B11" s="24">
        <v>411000</v>
      </c>
      <c r="C11" s="25" t="s">
        <v>15</v>
      </c>
      <c r="D11" s="26"/>
      <c r="E11" s="27"/>
      <c r="F11" s="28"/>
      <c r="G11" s="29"/>
      <c r="H11" s="26"/>
      <c r="I11" s="30"/>
      <c r="J11" s="31"/>
      <c r="K11" s="28"/>
      <c r="L11" s="29"/>
      <c r="M11" s="32"/>
    </row>
    <row r="12" spans="2:13" ht="15.75">
      <c r="B12" s="3">
        <v>411100</v>
      </c>
      <c r="C12" s="33" t="s">
        <v>16</v>
      </c>
      <c r="D12" s="34"/>
      <c r="E12" s="35"/>
      <c r="F12" s="36"/>
      <c r="G12" s="37"/>
      <c r="H12" s="34"/>
      <c r="I12" s="38"/>
      <c r="J12" s="39"/>
      <c r="K12" s="36"/>
      <c r="L12" s="40"/>
      <c r="M12" s="41"/>
    </row>
    <row r="13" spans="2:13" ht="15.75">
      <c r="B13" s="24">
        <v>412000</v>
      </c>
      <c r="C13" s="25" t="s">
        <v>17</v>
      </c>
      <c r="D13" s="26"/>
      <c r="E13" s="27"/>
      <c r="F13" s="28"/>
      <c r="G13" s="29"/>
      <c r="H13" s="26"/>
      <c r="I13" s="30"/>
      <c r="J13" s="31"/>
      <c r="K13" s="28"/>
      <c r="L13" s="29"/>
      <c r="M13" s="32"/>
    </row>
    <row r="14" spans="2:13" ht="15.75">
      <c r="B14" s="3">
        <v>412100</v>
      </c>
      <c r="C14" s="33" t="s">
        <v>18</v>
      </c>
      <c r="D14" s="34"/>
      <c r="E14" s="35"/>
      <c r="F14" s="36"/>
      <c r="G14" s="37"/>
      <c r="H14" s="34"/>
      <c r="I14" s="38"/>
      <c r="J14" s="39"/>
      <c r="K14" s="36"/>
      <c r="L14" s="40"/>
      <c r="M14" s="41"/>
    </row>
    <row r="15" spans="2:13" ht="15.75">
      <c r="B15" s="3">
        <v>412200</v>
      </c>
      <c r="C15" s="33" t="s">
        <v>19</v>
      </c>
      <c r="D15" s="34"/>
      <c r="E15" s="35"/>
      <c r="F15" s="36"/>
      <c r="G15" s="37"/>
      <c r="H15" s="34"/>
      <c r="I15" s="38"/>
      <c r="J15" s="39"/>
      <c r="K15" s="36"/>
      <c r="L15" s="40"/>
      <c r="M15" s="41"/>
    </row>
    <row r="16" spans="2:13" ht="15.75">
      <c r="B16" s="3">
        <v>412300</v>
      </c>
      <c r="C16" s="33" t="s">
        <v>20</v>
      </c>
      <c r="D16" s="34"/>
      <c r="E16" s="35"/>
      <c r="F16" s="36"/>
      <c r="G16" s="37"/>
      <c r="H16" s="34"/>
      <c r="I16" s="38"/>
      <c r="J16" s="39"/>
      <c r="K16" s="36"/>
      <c r="L16" s="40"/>
      <c r="M16" s="41"/>
    </row>
    <row r="17" spans="2:13" ht="15.75">
      <c r="B17" s="24">
        <v>413000</v>
      </c>
      <c r="C17" s="25" t="s">
        <v>21</v>
      </c>
      <c r="D17" s="26"/>
      <c r="E17" s="27"/>
      <c r="F17" s="28"/>
      <c r="G17" s="29"/>
      <c r="H17" s="26"/>
      <c r="I17" s="30"/>
      <c r="J17" s="31"/>
      <c r="K17" s="28"/>
      <c r="L17" s="29"/>
      <c r="M17" s="32"/>
    </row>
    <row r="18" spans="2:13" ht="15.75">
      <c r="B18" s="3">
        <v>413100</v>
      </c>
      <c r="C18" s="33" t="s">
        <v>22</v>
      </c>
      <c r="D18" s="34"/>
      <c r="E18" s="35"/>
      <c r="F18" s="36"/>
      <c r="G18" s="37"/>
      <c r="H18" s="34"/>
      <c r="I18" s="38"/>
      <c r="J18" s="39"/>
      <c r="K18" s="36"/>
      <c r="L18" s="40"/>
      <c r="M18" s="41"/>
    </row>
    <row r="19" spans="2:13" ht="15.75">
      <c r="B19" s="24">
        <v>414000</v>
      </c>
      <c r="C19" s="25" t="s">
        <v>23</v>
      </c>
      <c r="D19" s="26"/>
      <c r="E19" s="27"/>
      <c r="F19" s="28"/>
      <c r="G19" s="29"/>
      <c r="H19" s="26"/>
      <c r="I19" s="30"/>
      <c r="J19" s="31"/>
      <c r="K19" s="28"/>
      <c r="L19" s="29"/>
      <c r="M19" s="32"/>
    </row>
    <row r="20" spans="2:13" ht="15.75">
      <c r="B20" s="3">
        <v>414100</v>
      </c>
      <c r="C20" s="33" t="s">
        <v>24</v>
      </c>
      <c r="D20" s="34"/>
      <c r="E20" s="35"/>
      <c r="F20" s="36"/>
      <c r="G20" s="42"/>
      <c r="H20" s="34"/>
      <c r="I20" s="38"/>
      <c r="J20" s="39"/>
      <c r="K20" s="36"/>
      <c r="L20" s="40"/>
      <c r="M20" s="41"/>
    </row>
    <row r="21" spans="2:13" ht="15.75">
      <c r="B21" s="3">
        <v>414300</v>
      </c>
      <c r="C21" s="33" t="s">
        <v>25</v>
      </c>
      <c r="D21" s="34"/>
      <c r="E21" s="35"/>
      <c r="F21" s="36"/>
      <c r="G21" s="37"/>
      <c r="H21" s="34"/>
      <c r="I21" s="38"/>
      <c r="J21" s="39"/>
      <c r="K21" s="36"/>
      <c r="L21" s="40"/>
      <c r="M21" s="41"/>
    </row>
    <row r="22" spans="2:13" ht="15.75">
      <c r="B22" s="3">
        <v>414400</v>
      </c>
      <c r="C22" s="33" t="s">
        <v>26</v>
      </c>
      <c r="D22" s="34"/>
      <c r="E22" s="35"/>
      <c r="F22" s="36"/>
      <c r="G22" s="37"/>
      <c r="H22" s="34"/>
      <c r="I22" s="38"/>
      <c r="J22" s="39"/>
      <c r="K22" s="36"/>
      <c r="L22" s="40"/>
      <c r="M22" s="41"/>
    </row>
    <row r="23" spans="2:13" ht="15.75">
      <c r="B23" s="24">
        <v>415000</v>
      </c>
      <c r="C23" s="25" t="s">
        <v>27</v>
      </c>
      <c r="D23" s="26"/>
      <c r="E23" s="27"/>
      <c r="F23" s="28"/>
      <c r="G23" s="29"/>
      <c r="H23" s="26"/>
      <c r="I23" s="30"/>
      <c r="J23" s="31"/>
      <c r="K23" s="28"/>
      <c r="L23" s="29"/>
      <c r="M23" s="32"/>
    </row>
    <row r="24" spans="2:13" ht="15.75">
      <c r="B24" s="3">
        <v>415100</v>
      </c>
      <c r="C24" s="33" t="s">
        <v>28</v>
      </c>
      <c r="D24" s="34"/>
      <c r="E24" s="35"/>
      <c r="F24" s="36"/>
      <c r="G24" s="37"/>
      <c r="H24" s="34"/>
      <c r="I24" s="38"/>
      <c r="J24" s="39"/>
      <c r="K24" s="36"/>
      <c r="L24" s="40"/>
      <c r="M24" s="41"/>
    </row>
    <row r="25" spans="2:13" ht="15.75">
      <c r="B25" s="24">
        <v>416000</v>
      </c>
      <c r="C25" s="25" t="s">
        <v>29</v>
      </c>
      <c r="D25" s="26"/>
      <c r="E25" s="27"/>
      <c r="F25" s="28"/>
      <c r="G25" s="29"/>
      <c r="H25" s="26"/>
      <c r="I25" s="30"/>
      <c r="J25" s="31"/>
      <c r="K25" s="28"/>
      <c r="L25" s="29"/>
      <c r="M25" s="32"/>
    </row>
    <row r="26" spans="2:13" ht="15.75">
      <c r="B26" s="3">
        <v>416100</v>
      </c>
      <c r="C26" s="33" t="s">
        <v>30</v>
      </c>
      <c r="D26" s="34"/>
      <c r="E26" s="35"/>
      <c r="F26" s="36"/>
      <c r="G26" s="37"/>
      <c r="H26" s="34"/>
      <c r="I26" s="38"/>
      <c r="J26" s="39"/>
      <c r="K26" s="36"/>
      <c r="L26" s="40"/>
      <c r="M26" s="41"/>
    </row>
    <row r="27" spans="2:13" ht="15.75">
      <c r="B27" s="15">
        <v>420000</v>
      </c>
      <c r="C27" s="16" t="s">
        <v>31</v>
      </c>
      <c r="D27" s="17"/>
      <c r="E27" s="18"/>
      <c r="F27" s="19"/>
      <c r="G27" s="20"/>
      <c r="H27" s="17"/>
      <c r="I27" s="21"/>
      <c r="J27" s="22"/>
      <c r="K27" s="19"/>
      <c r="L27" s="20"/>
      <c r="M27" s="23"/>
    </row>
    <row r="28" spans="2:13" ht="15.75">
      <c r="B28" s="24">
        <v>421000</v>
      </c>
      <c r="C28" s="25" t="s">
        <v>32</v>
      </c>
      <c r="D28" s="26"/>
      <c r="E28" s="27"/>
      <c r="F28" s="28"/>
      <c r="G28" s="29"/>
      <c r="H28" s="26"/>
      <c r="I28" s="30"/>
      <c r="J28" s="31"/>
      <c r="K28" s="28"/>
      <c r="L28" s="29"/>
      <c r="M28" s="32"/>
    </row>
    <row r="29" spans="2:13" ht="15.75">
      <c r="B29" s="3">
        <v>421100</v>
      </c>
      <c r="C29" s="33" t="s">
        <v>33</v>
      </c>
      <c r="D29" s="34"/>
      <c r="E29" s="35"/>
      <c r="F29" s="36"/>
      <c r="G29" s="37"/>
      <c r="H29" s="34"/>
      <c r="I29" s="38"/>
      <c r="J29" s="39"/>
      <c r="K29" s="36"/>
      <c r="L29" s="40"/>
      <c r="M29" s="41"/>
    </row>
    <row r="30" spans="2:13" ht="15.75">
      <c r="B30" s="43">
        <v>421200</v>
      </c>
      <c r="C30" s="44" t="s">
        <v>34</v>
      </c>
      <c r="D30" s="45"/>
      <c r="E30" s="46"/>
      <c r="F30" s="47"/>
      <c r="G30" s="48"/>
      <c r="H30" s="45"/>
      <c r="I30" s="49"/>
      <c r="J30" s="50"/>
      <c r="K30" s="47"/>
      <c r="L30" s="48"/>
      <c r="M30" s="51"/>
    </row>
    <row r="31" spans="2:13" ht="15.75">
      <c r="B31" s="3">
        <v>421211</v>
      </c>
      <c r="C31" s="33" t="s">
        <v>35</v>
      </c>
      <c r="D31" s="34"/>
      <c r="E31" s="35"/>
      <c r="F31" s="36"/>
      <c r="G31" s="40"/>
      <c r="H31" s="52"/>
      <c r="I31" s="53"/>
      <c r="J31" s="54"/>
      <c r="K31" s="36"/>
      <c r="L31" s="40"/>
      <c r="M31" s="41"/>
    </row>
    <row r="32" spans="2:13" ht="15.75">
      <c r="B32" s="3">
        <v>421221</v>
      </c>
      <c r="C32" s="33" t="s">
        <v>36</v>
      </c>
      <c r="D32" s="34"/>
      <c r="E32" s="35"/>
      <c r="F32" s="36"/>
      <c r="G32" s="40"/>
      <c r="H32" s="52"/>
      <c r="I32" s="53"/>
      <c r="J32" s="54"/>
      <c r="K32" s="36"/>
      <c r="L32" s="40"/>
      <c r="M32" s="41"/>
    </row>
    <row r="33" spans="2:13" ht="15.75">
      <c r="B33" s="3">
        <v>421222</v>
      </c>
      <c r="C33" s="33" t="s">
        <v>37</v>
      </c>
      <c r="D33" s="34"/>
      <c r="E33" s="35"/>
      <c r="F33" s="36"/>
      <c r="G33" s="40"/>
      <c r="H33" s="52"/>
      <c r="I33" s="53"/>
      <c r="J33" s="54"/>
      <c r="K33" s="36"/>
      <c r="L33" s="40"/>
      <c r="M33" s="55"/>
    </row>
    <row r="34" spans="2:13" ht="15.75">
      <c r="B34" s="3">
        <v>421225</v>
      </c>
      <c r="C34" s="33" t="s">
        <v>38</v>
      </c>
      <c r="D34" s="34"/>
      <c r="E34" s="35"/>
      <c r="F34" s="36"/>
      <c r="G34" s="40"/>
      <c r="H34" s="52"/>
      <c r="I34" s="53"/>
      <c r="J34" s="54"/>
      <c r="K34" s="36"/>
      <c r="L34" s="40"/>
      <c r="M34" s="41"/>
    </row>
    <row r="35" spans="2:13" ht="15.75">
      <c r="B35" s="43">
        <v>421300</v>
      </c>
      <c r="C35" s="44" t="s">
        <v>39</v>
      </c>
      <c r="D35" s="45"/>
      <c r="E35" s="46"/>
      <c r="F35" s="47"/>
      <c r="G35" s="48"/>
      <c r="H35" s="45"/>
      <c r="I35" s="49"/>
      <c r="J35" s="50"/>
      <c r="K35" s="47"/>
      <c r="L35" s="48"/>
      <c r="M35" s="51"/>
    </row>
    <row r="36" spans="2:13" ht="15.75">
      <c r="B36" s="3">
        <v>421311</v>
      </c>
      <c r="C36" s="33" t="s">
        <v>40</v>
      </c>
      <c r="D36" s="34"/>
      <c r="E36" s="35"/>
      <c r="F36" s="36"/>
      <c r="G36" s="40"/>
      <c r="H36" s="52"/>
      <c r="I36" s="53"/>
      <c r="J36" s="54"/>
      <c r="K36" s="36"/>
      <c r="L36" s="40"/>
      <c r="M36" s="41"/>
    </row>
    <row r="37" spans="2:13" ht="15.75">
      <c r="B37" s="3">
        <v>421323</v>
      </c>
      <c r="C37" s="33" t="s">
        <v>41</v>
      </c>
      <c r="D37" s="34"/>
      <c r="E37" s="35"/>
      <c r="F37" s="36"/>
      <c r="G37" s="40"/>
      <c r="H37" s="52"/>
      <c r="I37" s="53"/>
      <c r="J37" s="54"/>
      <c r="K37" s="36"/>
      <c r="L37" s="40"/>
      <c r="M37" s="41"/>
    </row>
    <row r="38" spans="2:13" ht="15.75">
      <c r="B38" s="3">
        <v>421324</v>
      </c>
      <c r="C38" s="33" t="s">
        <v>42</v>
      </c>
      <c r="D38" s="34"/>
      <c r="E38" s="35"/>
      <c r="F38" s="36"/>
      <c r="G38" s="40"/>
      <c r="H38" s="52"/>
      <c r="I38" s="53"/>
      <c r="J38" s="54"/>
      <c r="K38" s="36"/>
      <c r="L38" s="40"/>
      <c r="M38" s="41"/>
    </row>
    <row r="39" spans="2:13" ht="15.75">
      <c r="B39" s="3">
        <v>421325</v>
      </c>
      <c r="C39" s="33" t="s">
        <v>43</v>
      </c>
      <c r="D39" s="34"/>
      <c r="E39" s="35"/>
      <c r="F39" s="36"/>
      <c r="G39" s="40"/>
      <c r="H39" s="52"/>
      <c r="I39" s="53"/>
      <c r="J39" s="54"/>
      <c r="K39" s="36"/>
      <c r="L39" s="40"/>
      <c r="M39" s="41"/>
    </row>
    <row r="40" spans="2:13" ht="15.75">
      <c r="B40" s="3">
        <v>421391</v>
      </c>
      <c r="C40" s="33" t="s">
        <v>44</v>
      </c>
      <c r="D40" s="34"/>
      <c r="E40" s="35"/>
      <c r="F40" s="36"/>
      <c r="G40" s="40"/>
      <c r="H40" s="52"/>
      <c r="I40" s="53"/>
      <c r="J40" s="54"/>
      <c r="K40" s="36"/>
      <c r="L40" s="40"/>
      <c r="M40" s="41"/>
    </row>
    <row r="41" spans="2:13" ht="15.75">
      <c r="B41" s="3">
        <v>421400</v>
      </c>
      <c r="C41" s="33" t="s">
        <v>45</v>
      </c>
      <c r="D41" s="34"/>
      <c r="E41" s="35"/>
      <c r="F41" s="36"/>
      <c r="G41" s="40"/>
      <c r="H41" s="52"/>
      <c r="I41" s="53"/>
      <c r="J41" s="54"/>
      <c r="K41" s="36"/>
      <c r="L41" s="40"/>
      <c r="M41" s="41"/>
    </row>
    <row r="42" spans="2:13" ht="15.75">
      <c r="B42" s="3">
        <v>421500</v>
      </c>
      <c r="C42" s="33" t="s">
        <v>46</v>
      </c>
      <c r="D42" s="34"/>
      <c r="E42" s="35"/>
      <c r="F42" s="36"/>
      <c r="G42" s="40"/>
      <c r="H42" s="52"/>
      <c r="I42" s="53"/>
      <c r="J42" s="54"/>
      <c r="K42" s="36"/>
      <c r="L42" s="40"/>
      <c r="M42" s="41"/>
    </row>
    <row r="43" spans="2:13" ht="15.75">
      <c r="B43" s="3">
        <v>421600</v>
      </c>
      <c r="C43" s="33" t="s">
        <v>47</v>
      </c>
      <c r="D43" s="34"/>
      <c r="E43" s="35"/>
      <c r="F43" s="36"/>
      <c r="G43" s="40"/>
      <c r="H43" s="52"/>
      <c r="I43" s="53"/>
      <c r="J43" s="54"/>
      <c r="K43" s="36"/>
      <c r="L43" s="40"/>
      <c r="M43" s="41"/>
    </row>
    <row r="44" spans="2:13" ht="15.75">
      <c r="B44" s="3">
        <v>421900</v>
      </c>
      <c r="C44" s="33" t="s">
        <v>48</v>
      </c>
      <c r="D44" s="34"/>
      <c r="E44" s="35"/>
      <c r="F44" s="36"/>
      <c r="G44" s="40"/>
      <c r="H44" s="52"/>
      <c r="I44" s="53"/>
      <c r="J44" s="54"/>
      <c r="K44" s="36"/>
      <c r="L44" s="40"/>
      <c r="M44" s="41"/>
    </row>
    <row r="45" spans="2:13" ht="15.75">
      <c r="B45" s="24">
        <v>422000</v>
      </c>
      <c r="C45" s="25" t="s">
        <v>49</v>
      </c>
      <c r="D45" s="26"/>
      <c r="E45" s="27"/>
      <c r="F45" s="28"/>
      <c r="G45" s="29"/>
      <c r="H45" s="26"/>
      <c r="I45" s="30"/>
      <c r="J45" s="31"/>
      <c r="K45" s="28"/>
      <c r="L45" s="29"/>
      <c r="M45" s="32"/>
    </row>
    <row r="46" spans="2:13" ht="15.75">
      <c r="B46" s="3">
        <v>422100</v>
      </c>
      <c r="C46" s="33" t="s">
        <v>50</v>
      </c>
      <c r="D46" s="34"/>
      <c r="E46" s="35"/>
      <c r="F46" s="36"/>
      <c r="G46" s="40"/>
      <c r="H46" s="52"/>
      <c r="I46" s="53"/>
      <c r="J46" s="54"/>
      <c r="K46" s="36"/>
      <c r="L46" s="40"/>
      <c r="M46" s="41"/>
    </row>
    <row r="47" spans="2:13" ht="15.75">
      <c r="B47" s="3">
        <v>422200</v>
      </c>
      <c r="C47" s="33" t="s">
        <v>51</v>
      </c>
      <c r="D47" s="34"/>
      <c r="E47" s="35"/>
      <c r="F47" s="36"/>
      <c r="G47" s="40"/>
      <c r="H47" s="52"/>
      <c r="I47" s="53"/>
      <c r="J47" s="54"/>
      <c r="K47" s="36"/>
      <c r="L47" s="40"/>
      <c r="M47" s="41"/>
    </row>
    <row r="48" spans="2:13" ht="15.75">
      <c r="B48" s="3">
        <v>422300</v>
      </c>
      <c r="C48" s="33" t="s">
        <v>52</v>
      </c>
      <c r="D48" s="34"/>
      <c r="E48" s="35"/>
      <c r="F48" s="36"/>
      <c r="G48" s="40"/>
      <c r="H48" s="52"/>
      <c r="I48" s="53"/>
      <c r="J48" s="54"/>
      <c r="K48" s="36"/>
      <c r="L48" s="40"/>
      <c r="M48" s="41"/>
    </row>
    <row r="49" spans="2:13" ht="15.75">
      <c r="B49" s="24">
        <v>423000</v>
      </c>
      <c r="C49" s="25" t="s">
        <v>53</v>
      </c>
      <c r="D49" s="26"/>
      <c r="E49" s="27"/>
      <c r="F49" s="28"/>
      <c r="G49" s="29"/>
      <c r="H49" s="26"/>
      <c r="I49" s="30"/>
      <c r="J49" s="31"/>
      <c r="K49" s="28"/>
      <c r="L49" s="29"/>
      <c r="M49" s="32"/>
    </row>
    <row r="50" spans="2:13" ht="15.75">
      <c r="B50" s="3">
        <v>423100</v>
      </c>
      <c r="C50" s="33" t="s">
        <v>54</v>
      </c>
      <c r="D50" s="34"/>
      <c r="E50" s="35"/>
      <c r="F50" s="36"/>
      <c r="G50" s="40"/>
      <c r="H50" s="52"/>
      <c r="I50" s="53"/>
      <c r="J50" s="54"/>
      <c r="K50" s="36"/>
      <c r="L50" s="40"/>
      <c r="M50" s="41"/>
    </row>
    <row r="51" spans="2:13" ht="15.75">
      <c r="B51" s="3">
        <v>423200</v>
      </c>
      <c r="C51" s="33" t="s">
        <v>55</v>
      </c>
      <c r="D51" s="34"/>
      <c r="E51" s="35"/>
      <c r="F51" s="36"/>
      <c r="G51" s="40"/>
      <c r="H51" s="52"/>
      <c r="I51" s="53"/>
      <c r="J51" s="54"/>
      <c r="K51" s="36"/>
      <c r="L51" s="40"/>
      <c r="M51" s="41"/>
    </row>
    <row r="52" spans="2:13" ht="15.75">
      <c r="B52" s="3">
        <v>423300</v>
      </c>
      <c r="C52" s="33" t="s">
        <v>56</v>
      </c>
      <c r="D52" s="34"/>
      <c r="E52" s="35"/>
      <c r="F52" s="36"/>
      <c r="G52" s="40"/>
      <c r="H52" s="52"/>
      <c r="I52" s="53"/>
      <c r="J52" s="54"/>
      <c r="K52" s="36"/>
      <c r="L52" s="40"/>
      <c r="M52" s="41"/>
    </row>
    <row r="53" spans="2:13" ht="15.75">
      <c r="B53" s="3">
        <v>423400</v>
      </c>
      <c r="C53" s="33" t="s">
        <v>57</v>
      </c>
      <c r="D53" s="34"/>
      <c r="E53" s="35"/>
      <c r="F53" s="36"/>
      <c r="G53" s="40"/>
      <c r="H53" s="52"/>
      <c r="I53" s="53"/>
      <c r="J53" s="54"/>
      <c r="K53" s="36"/>
      <c r="L53" s="40"/>
      <c r="M53" s="41"/>
    </row>
    <row r="54" spans="2:13" ht="15.75">
      <c r="B54" s="3">
        <v>423500</v>
      </c>
      <c r="C54" s="33" t="s">
        <v>58</v>
      </c>
      <c r="D54" s="34"/>
      <c r="E54" s="35"/>
      <c r="F54" s="36"/>
      <c r="G54" s="40"/>
      <c r="H54" s="52"/>
      <c r="I54" s="53"/>
      <c r="J54" s="54"/>
      <c r="K54" s="36"/>
      <c r="L54" s="40"/>
      <c r="M54" s="41"/>
    </row>
    <row r="55" spans="2:13" ht="15.75">
      <c r="B55" s="3">
        <v>423600</v>
      </c>
      <c r="C55" s="33" t="s">
        <v>59</v>
      </c>
      <c r="D55" s="34"/>
      <c r="E55" s="35"/>
      <c r="F55" s="36"/>
      <c r="G55" s="40"/>
      <c r="H55" s="52"/>
      <c r="I55" s="53"/>
      <c r="J55" s="54"/>
      <c r="K55" s="36"/>
      <c r="L55" s="40"/>
      <c r="M55" s="41"/>
    </row>
    <row r="56" spans="2:13" ht="15.75">
      <c r="B56" s="3">
        <v>423700</v>
      </c>
      <c r="C56" s="33" t="s">
        <v>60</v>
      </c>
      <c r="D56" s="34"/>
      <c r="E56" s="35"/>
      <c r="F56" s="36"/>
      <c r="G56" s="40"/>
      <c r="H56" s="52"/>
      <c r="I56" s="53"/>
      <c r="J56" s="54"/>
      <c r="K56" s="36"/>
      <c r="L56" s="40"/>
      <c r="M56" s="41"/>
    </row>
    <row r="57" spans="2:13" ht="15.75">
      <c r="B57" s="3">
        <v>423900</v>
      </c>
      <c r="C57" s="33" t="s">
        <v>61</v>
      </c>
      <c r="D57" s="34"/>
      <c r="E57" s="35"/>
      <c r="F57" s="36"/>
      <c r="G57" s="40"/>
      <c r="H57" s="52"/>
      <c r="I57" s="53"/>
      <c r="J57" s="54"/>
      <c r="K57" s="36"/>
      <c r="L57" s="40"/>
      <c r="M57" s="41"/>
    </row>
    <row r="58" spans="2:13" ht="15.75">
      <c r="B58" s="24">
        <v>424000</v>
      </c>
      <c r="C58" s="25" t="s">
        <v>62</v>
      </c>
      <c r="D58" s="26"/>
      <c r="E58" s="27"/>
      <c r="F58" s="28"/>
      <c r="G58" s="29"/>
      <c r="H58" s="26"/>
      <c r="I58" s="30"/>
      <c r="J58" s="31"/>
      <c r="K58" s="28"/>
      <c r="L58" s="29"/>
      <c r="M58" s="32"/>
    </row>
    <row r="59" spans="2:13" ht="15.75">
      <c r="B59" s="3">
        <v>424200</v>
      </c>
      <c r="C59" s="33" t="s">
        <v>63</v>
      </c>
      <c r="D59" s="34"/>
      <c r="E59" s="35"/>
      <c r="F59" s="36"/>
      <c r="G59" s="40"/>
      <c r="H59" s="52"/>
      <c r="I59" s="53"/>
      <c r="J59" s="54"/>
      <c r="K59" s="36"/>
      <c r="L59" s="40"/>
      <c r="M59" s="41"/>
    </row>
    <row r="60" spans="2:13" ht="15.75">
      <c r="B60" s="3">
        <v>424300</v>
      </c>
      <c r="C60" s="33" t="s">
        <v>64</v>
      </c>
      <c r="D60" s="34"/>
      <c r="E60" s="35"/>
      <c r="F60" s="36"/>
      <c r="G60" s="40"/>
      <c r="H60" s="52"/>
      <c r="I60" s="53"/>
      <c r="J60" s="54"/>
      <c r="K60" s="36"/>
      <c r="L60" s="40"/>
      <c r="M60" s="41"/>
    </row>
    <row r="61" spans="2:13" ht="15.75">
      <c r="B61" s="3">
        <v>424600</v>
      </c>
      <c r="C61" s="33" t="s">
        <v>65</v>
      </c>
      <c r="D61" s="34"/>
      <c r="E61" s="35"/>
      <c r="F61" s="36"/>
      <c r="G61" s="40"/>
      <c r="H61" s="52"/>
      <c r="I61" s="53"/>
      <c r="J61" s="54"/>
      <c r="K61" s="36"/>
      <c r="L61" s="40"/>
      <c r="M61" s="41"/>
    </row>
    <row r="62" spans="2:13" ht="15.75">
      <c r="B62" s="3">
        <v>424900</v>
      </c>
      <c r="C62" s="33" t="s">
        <v>66</v>
      </c>
      <c r="D62" s="34"/>
      <c r="E62" s="35"/>
      <c r="F62" s="36"/>
      <c r="G62" s="40"/>
      <c r="H62" s="52"/>
      <c r="I62" s="53"/>
      <c r="J62" s="54"/>
      <c r="K62" s="36"/>
      <c r="L62" s="40"/>
      <c r="M62" s="41"/>
    </row>
    <row r="63" spans="2:13" ht="15.75">
      <c r="B63" s="24">
        <v>425000</v>
      </c>
      <c r="C63" s="25" t="s">
        <v>67</v>
      </c>
      <c r="D63" s="26"/>
      <c r="E63" s="27"/>
      <c r="F63" s="28"/>
      <c r="G63" s="29"/>
      <c r="H63" s="26"/>
      <c r="I63" s="30"/>
      <c r="J63" s="31"/>
      <c r="K63" s="28"/>
      <c r="L63" s="29"/>
      <c r="M63" s="32"/>
    </row>
    <row r="64" spans="2:13" ht="15.75">
      <c r="B64" s="3">
        <v>425100</v>
      </c>
      <c r="C64" s="33" t="s">
        <v>68</v>
      </c>
      <c r="D64" s="34"/>
      <c r="E64" s="35"/>
      <c r="F64" s="36"/>
      <c r="G64" s="40"/>
      <c r="H64" s="52"/>
      <c r="I64" s="53"/>
      <c r="J64" s="54"/>
      <c r="K64" s="36"/>
      <c r="L64" s="40"/>
      <c r="M64" s="41"/>
    </row>
    <row r="65" spans="2:13" ht="15.75">
      <c r="B65" s="3">
        <v>425200</v>
      </c>
      <c r="C65" s="33" t="s">
        <v>69</v>
      </c>
      <c r="D65" s="34"/>
      <c r="E65" s="35"/>
      <c r="F65" s="36"/>
      <c r="G65" s="40"/>
      <c r="H65" s="52"/>
      <c r="I65" s="53"/>
      <c r="J65" s="54"/>
      <c r="K65" s="36"/>
      <c r="L65" s="40"/>
      <c r="M65" s="41"/>
    </row>
    <row r="66" spans="2:13" ht="15.75">
      <c r="B66" s="24">
        <v>426000</v>
      </c>
      <c r="C66" s="25" t="s">
        <v>70</v>
      </c>
      <c r="D66" s="26"/>
      <c r="E66" s="27"/>
      <c r="F66" s="28"/>
      <c r="G66" s="29"/>
      <c r="H66" s="26"/>
      <c r="I66" s="30"/>
      <c r="J66" s="31"/>
      <c r="K66" s="28"/>
      <c r="L66" s="29"/>
      <c r="M66" s="32"/>
    </row>
    <row r="67" spans="2:13" ht="15.75">
      <c r="B67" s="3">
        <v>426100</v>
      </c>
      <c r="C67" s="33" t="s">
        <v>71</v>
      </c>
      <c r="D67" s="34"/>
      <c r="E67" s="35"/>
      <c r="F67" s="36"/>
      <c r="G67" s="40"/>
      <c r="H67" s="52"/>
      <c r="I67" s="53"/>
      <c r="J67" s="54"/>
      <c r="K67" s="36"/>
      <c r="L67" s="40"/>
      <c r="M67" s="41"/>
    </row>
    <row r="68" spans="2:13" ht="15.75">
      <c r="B68" s="3">
        <v>426300</v>
      </c>
      <c r="C68" s="33" t="s">
        <v>72</v>
      </c>
      <c r="D68" s="34"/>
      <c r="E68" s="35"/>
      <c r="F68" s="36"/>
      <c r="G68" s="40"/>
      <c r="H68" s="52"/>
      <c r="I68" s="53"/>
      <c r="J68" s="54"/>
      <c r="K68" s="36"/>
      <c r="L68" s="40"/>
      <c r="M68" s="41"/>
    </row>
    <row r="69" spans="2:13" ht="15.75">
      <c r="B69" s="3">
        <v>426400</v>
      </c>
      <c r="C69" s="33" t="s">
        <v>73</v>
      </c>
      <c r="D69" s="34"/>
      <c r="E69" s="35"/>
      <c r="F69" s="36"/>
      <c r="G69" s="40"/>
      <c r="H69" s="52"/>
      <c r="I69" s="53"/>
      <c r="J69" s="54"/>
      <c r="K69" s="36"/>
      <c r="L69" s="40"/>
      <c r="M69" s="41"/>
    </row>
    <row r="70" spans="2:13" ht="15.75">
      <c r="B70" s="3">
        <v>426500</v>
      </c>
      <c r="C70" s="33" t="s">
        <v>74</v>
      </c>
      <c r="D70" s="34"/>
      <c r="E70" s="35"/>
      <c r="F70" s="36"/>
      <c r="G70" s="40"/>
      <c r="H70" s="52"/>
      <c r="I70" s="53"/>
      <c r="J70" s="54"/>
      <c r="K70" s="36"/>
      <c r="L70" s="40"/>
      <c r="M70" s="41"/>
    </row>
    <row r="71" spans="2:13" ht="15.75">
      <c r="B71" s="3">
        <v>426600</v>
      </c>
      <c r="C71" s="33" t="s">
        <v>75</v>
      </c>
      <c r="D71" s="34"/>
      <c r="E71" s="35"/>
      <c r="F71" s="36"/>
      <c r="G71" s="40"/>
      <c r="H71" s="52"/>
      <c r="I71" s="53"/>
      <c r="J71" s="54"/>
      <c r="K71" s="36"/>
      <c r="L71" s="40"/>
      <c r="M71" s="41"/>
    </row>
    <row r="72" spans="2:13" ht="15.75">
      <c r="B72" s="3">
        <v>426800</v>
      </c>
      <c r="C72" s="33" t="s">
        <v>76</v>
      </c>
      <c r="D72" s="34"/>
      <c r="E72" s="35"/>
      <c r="F72" s="36"/>
      <c r="G72" s="40"/>
      <c r="H72" s="52"/>
      <c r="I72" s="53"/>
      <c r="J72" s="54"/>
      <c r="K72" s="36"/>
      <c r="L72" s="40"/>
      <c r="M72" s="41"/>
    </row>
    <row r="73" spans="2:13" ht="15.75">
      <c r="B73" s="3">
        <v>426900</v>
      </c>
      <c r="C73" s="33" t="s">
        <v>77</v>
      </c>
      <c r="D73" s="34"/>
      <c r="E73" s="35"/>
      <c r="F73" s="36"/>
      <c r="G73" s="40"/>
      <c r="H73" s="52"/>
      <c r="I73" s="53"/>
      <c r="J73" s="54"/>
      <c r="K73" s="36"/>
      <c r="L73" s="40"/>
      <c r="M73" s="41"/>
    </row>
    <row r="74" spans="2:13" ht="15.75">
      <c r="B74" s="15">
        <v>430000</v>
      </c>
      <c r="C74" s="16" t="s">
        <v>78</v>
      </c>
      <c r="D74" s="17"/>
      <c r="E74" s="18"/>
      <c r="F74" s="19"/>
      <c r="G74" s="20"/>
      <c r="H74" s="17"/>
      <c r="I74" s="21"/>
      <c r="J74" s="22"/>
      <c r="K74" s="19"/>
      <c r="L74" s="20"/>
      <c r="M74" s="23"/>
    </row>
    <row r="75" spans="2:13" ht="15.75">
      <c r="B75" s="24">
        <v>431000</v>
      </c>
      <c r="C75" s="25" t="s">
        <v>78</v>
      </c>
      <c r="D75" s="26"/>
      <c r="E75" s="27"/>
      <c r="F75" s="28"/>
      <c r="G75" s="29"/>
      <c r="H75" s="26"/>
      <c r="I75" s="30"/>
      <c r="J75" s="31"/>
      <c r="K75" s="28"/>
      <c r="L75" s="29"/>
      <c r="M75" s="32"/>
    </row>
    <row r="76" spans="2:13" ht="15.75">
      <c r="B76" s="3">
        <v>431100</v>
      </c>
      <c r="C76" s="33" t="s">
        <v>79</v>
      </c>
      <c r="D76" s="34"/>
      <c r="E76" s="35"/>
      <c r="F76" s="36"/>
      <c r="G76" s="40"/>
      <c r="H76" s="52"/>
      <c r="I76" s="53"/>
      <c r="J76" s="54"/>
      <c r="K76" s="36"/>
      <c r="L76" s="40"/>
      <c r="M76" s="41"/>
    </row>
    <row r="77" spans="2:13" ht="15.75">
      <c r="B77" s="15">
        <v>480000</v>
      </c>
      <c r="C77" s="16" t="s">
        <v>80</v>
      </c>
      <c r="D77" s="17"/>
      <c r="E77" s="18"/>
      <c r="F77" s="19"/>
      <c r="G77" s="20"/>
      <c r="H77" s="17"/>
      <c r="I77" s="21"/>
      <c r="J77" s="22"/>
      <c r="K77" s="19"/>
      <c r="L77" s="20"/>
      <c r="M77" s="23"/>
    </row>
    <row r="78" spans="2:13" ht="15.75">
      <c r="B78" s="24">
        <v>482000</v>
      </c>
      <c r="C78" s="25" t="s">
        <v>81</v>
      </c>
      <c r="D78" s="26"/>
      <c r="E78" s="27"/>
      <c r="F78" s="28"/>
      <c r="G78" s="29"/>
      <c r="H78" s="26"/>
      <c r="I78" s="30"/>
      <c r="J78" s="31"/>
      <c r="K78" s="28"/>
      <c r="L78" s="29"/>
      <c r="M78" s="32"/>
    </row>
    <row r="79" spans="2:13" ht="15.75">
      <c r="B79" s="3">
        <v>482100</v>
      </c>
      <c r="C79" s="33" t="s">
        <v>82</v>
      </c>
      <c r="D79" s="34"/>
      <c r="E79" s="35"/>
      <c r="F79" s="36"/>
      <c r="G79" s="40"/>
      <c r="H79" s="52"/>
      <c r="I79" s="53"/>
      <c r="J79" s="54"/>
      <c r="K79" s="36"/>
      <c r="L79" s="40"/>
      <c r="M79" s="41"/>
    </row>
    <row r="80" spans="2:13" ht="15.75">
      <c r="B80" s="3">
        <v>482200</v>
      </c>
      <c r="C80" s="33" t="s">
        <v>83</v>
      </c>
      <c r="D80" s="34"/>
      <c r="E80" s="35"/>
      <c r="F80" s="36"/>
      <c r="G80" s="40"/>
      <c r="H80" s="52"/>
      <c r="I80" s="53"/>
      <c r="J80" s="54"/>
      <c r="K80" s="36"/>
      <c r="L80" s="40"/>
      <c r="M80" s="41"/>
    </row>
    <row r="81" spans="2:13" ht="15.75">
      <c r="B81" s="24">
        <v>483000</v>
      </c>
      <c r="C81" s="25" t="s">
        <v>84</v>
      </c>
      <c r="D81" s="26"/>
      <c r="E81" s="27"/>
      <c r="F81" s="28"/>
      <c r="G81" s="29"/>
      <c r="H81" s="26"/>
      <c r="I81" s="30"/>
      <c r="J81" s="31"/>
      <c r="K81" s="28"/>
      <c r="L81" s="29"/>
      <c r="M81" s="32"/>
    </row>
    <row r="82" spans="2:13" ht="15.75">
      <c r="B82" s="3">
        <v>483100</v>
      </c>
      <c r="C82" s="33" t="s">
        <v>85</v>
      </c>
      <c r="D82" s="34"/>
      <c r="E82" s="35"/>
      <c r="F82" s="36"/>
      <c r="G82" s="40"/>
      <c r="H82" s="52"/>
      <c r="I82" s="53"/>
      <c r="J82" s="54"/>
      <c r="K82" s="36"/>
      <c r="L82" s="40"/>
      <c r="M82" s="41"/>
    </row>
    <row r="83" spans="2:13" ht="15.75">
      <c r="B83" s="6">
        <v>500000</v>
      </c>
      <c r="C83" s="7" t="s">
        <v>86</v>
      </c>
      <c r="D83" s="8"/>
      <c r="E83" s="9"/>
      <c r="F83" s="10"/>
      <c r="G83" s="11"/>
      <c r="H83" s="8"/>
      <c r="I83" s="12"/>
      <c r="J83" s="13"/>
      <c r="K83" s="10"/>
      <c r="L83" s="11"/>
      <c r="M83" s="14"/>
    </row>
    <row r="84" spans="2:13" ht="15.75">
      <c r="B84" s="15">
        <v>510000</v>
      </c>
      <c r="C84" s="16" t="s">
        <v>87</v>
      </c>
      <c r="D84" s="17"/>
      <c r="E84" s="18"/>
      <c r="F84" s="19"/>
      <c r="G84" s="20"/>
      <c r="H84" s="17"/>
      <c r="I84" s="21"/>
      <c r="J84" s="22"/>
      <c r="K84" s="19"/>
      <c r="L84" s="20"/>
      <c r="M84" s="23"/>
    </row>
    <row r="85" spans="2:13" ht="15.75">
      <c r="B85" s="24">
        <v>511000</v>
      </c>
      <c r="C85" s="25" t="s">
        <v>88</v>
      </c>
      <c r="D85" s="26"/>
      <c r="E85" s="27"/>
      <c r="F85" s="28"/>
      <c r="G85" s="29"/>
      <c r="H85" s="26"/>
      <c r="I85" s="30"/>
      <c r="J85" s="31"/>
      <c r="K85" s="28"/>
      <c r="L85" s="29"/>
      <c r="M85" s="32"/>
    </row>
    <row r="86" spans="2:13" ht="15.75">
      <c r="B86" s="3">
        <v>511300</v>
      </c>
      <c r="C86" s="33" t="s">
        <v>89</v>
      </c>
      <c r="D86" s="34"/>
      <c r="E86" s="35"/>
      <c r="F86" s="36"/>
      <c r="G86" s="40"/>
      <c r="H86" s="52"/>
      <c r="I86" s="53"/>
      <c r="J86" s="54"/>
      <c r="K86" s="36"/>
      <c r="L86" s="40"/>
      <c r="M86" s="41"/>
    </row>
    <row r="87" spans="2:13" ht="15.75">
      <c r="B87" s="3">
        <v>511400</v>
      </c>
      <c r="C87" s="33" t="s">
        <v>90</v>
      </c>
      <c r="D87" s="34"/>
      <c r="E87" s="35"/>
      <c r="F87" s="36"/>
      <c r="G87" s="40"/>
      <c r="H87" s="52"/>
      <c r="I87" s="53"/>
      <c r="J87" s="54"/>
      <c r="K87" s="36"/>
      <c r="L87" s="40"/>
      <c r="M87" s="41"/>
    </row>
    <row r="88" spans="2:13" ht="15.75">
      <c r="B88" s="24">
        <v>512000</v>
      </c>
      <c r="C88" s="25" t="s">
        <v>91</v>
      </c>
      <c r="D88" s="26"/>
      <c r="E88" s="27"/>
      <c r="F88" s="28"/>
      <c r="G88" s="29"/>
      <c r="H88" s="26"/>
      <c r="I88" s="30"/>
      <c r="J88" s="31"/>
      <c r="K88" s="28"/>
      <c r="L88" s="29"/>
      <c r="M88" s="32"/>
    </row>
    <row r="89" spans="2:13" ht="15.75">
      <c r="B89" s="3">
        <v>512200</v>
      </c>
      <c r="C89" s="33" t="s">
        <v>92</v>
      </c>
      <c r="D89" s="34"/>
      <c r="E89" s="35"/>
      <c r="F89" s="36"/>
      <c r="G89" s="40"/>
      <c r="H89" s="52"/>
      <c r="I89" s="53"/>
      <c r="J89" s="54"/>
      <c r="K89" s="36"/>
      <c r="L89" s="40"/>
      <c r="M89" s="55"/>
    </row>
    <row r="90" spans="2:13" ht="15.75">
      <c r="B90" s="3">
        <v>512600</v>
      </c>
      <c r="C90" s="33" t="s">
        <v>93</v>
      </c>
      <c r="D90" s="34"/>
      <c r="E90" s="35"/>
      <c r="F90" s="36"/>
      <c r="G90" s="40"/>
      <c r="H90" s="52"/>
      <c r="I90" s="53"/>
      <c r="J90" s="54"/>
      <c r="K90" s="36"/>
      <c r="L90" s="40"/>
      <c r="M90" s="55"/>
    </row>
    <row r="91" spans="2:13" ht="15.75">
      <c r="B91" s="3">
        <v>512900</v>
      </c>
      <c r="C91" s="33" t="s">
        <v>94</v>
      </c>
      <c r="D91" s="34"/>
      <c r="E91" s="35"/>
      <c r="F91" s="36"/>
      <c r="G91" s="40"/>
      <c r="H91" s="52"/>
      <c r="I91" s="53"/>
      <c r="J91" s="54"/>
      <c r="K91" s="36"/>
      <c r="L91" s="40"/>
      <c r="M91" s="55"/>
    </row>
    <row r="92" spans="2:13" ht="15.75">
      <c r="B92" s="24">
        <v>515000</v>
      </c>
      <c r="C92" s="25" t="s">
        <v>95</v>
      </c>
      <c r="D92" s="26"/>
      <c r="E92" s="27"/>
      <c r="F92" s="28"/>
      <c r="G92" s="29"/>
      <c r="H92" s="26"/>
      <c r="I92" s="30"/>
      <c r="J92" s="31"/>
      <c r="K92" s="28"/>
      <c r="L92" s="29"/>
      <c r="M92" s="32"/>
    </row>
    <row r="93" spans="2:13" ht="15.75">
      <c r="B93" s="3">
        <v>515100</v>
      </c>
      <c r="C93" s="33" t="s">
        <v>96</v>
      </c>
      <c r="D93" s="34"/>
      <c r="E93" s="35"/>
      <c r="F93" s="36"/>
      <c r="G93" s="40"/>
      <c r="H93" s="52"/>
      <c r="I93" s="53"/>
      <c r="J93" s="54"/>
      <c r="K93" s="36"/>
      <c r="L93" s="40"/>
      <c r="M93" s="41"/>
    </row>
    <row r="94" spans="2:13" ht="15.75">
      <c r="B94" s="15">
        <v>520000</v>
      </c>
      <c r="C94" s="16" t="s">
        <v>97</v>
      </c>
      <c r="D94" s="17"/>
      <c r="E94" s="18"/>
      <c r="F94" s="19"/>
      <c r="G94" s="20"/>
      <c r="H94" s="17"/>
      <c r="I94" s="21"/>
      <c r="J94" s="22"/>
      <c r="K94" s="19"/>
      <c r="L94" s="20"/>
      <c r="M94" s="23"/>
    </row>
    <row r="95" spans="2:13" ht="15.75">
      <c r="B95" s="24">
        <v>523000</v>
      </c>
      <c r="C95" s="25" t="s">
        <v>98</v>
      </c>
      <c r="D95" s="26"/>
      <c r="E95" s="27"/>
      <c r="F95" s="28"/>
      <c r="G95" s="29"/>
      <c r="H95" s="26"/>
      <c r="I95" s="30"/>
      <c r="J95" s="31"/>
      <c r="K95" s="28"/>
      <c r="L95" s="29"/>
      <c r="M95" s="32"/>
    </row>
    <row r="96" spans="2:13" ht="16.5" thickBot="1">
      <c r="B96" s="3">
        <v>523100</v>
      </c>
      <c r="C96" s="33" t="s">
        <v>99</v>
      </c>
      <c r="D96" s="56"/>
      <c r="E96" s="57"/>
      <c r="F96" s="58"/>
      <c r="G96" s="40"/>
      <c r="H96" s="52"/>
      <c r="I96" s="53"/>
      <c r="J96" s="54"/>
      <c r="K96" s="59"/>
      <c r="L96" s="60"/>
      <c r="M96" s="41"/>
    </row>
    <row r="97" spans="2:13" ht="16.5" thickBot="1">
      <c r="B97" s="61" t="s">
        <v>100</v>
      </c>
      <c r="C97" s="62" t="s">
        <v>101</v>
      </c>
      <c r="D97" s="63"/>
      <c r="E97" s="64"/>
      <c r="F97" s="65"/>
      <c r="G97" s="66"/>
      <c r="H97" s="67"/>
      <c r="I97" s="68"/>
      <c r="J97" s="69"/>
      <c r="K97" s="70"/>
      <c r="L97" s="71"/>
      <c r="M97" s="72"/>
    </row>
  </sheetData>
  <sheetProtection selectLockedCells="1" selectUnlockedCells="1"/>
  <mergeCells count="10">
    <mergeCell ref="G7:G8"/>
    <mergeCell ref="H7:I7"/>
    <mergeCell ref="B7:C8"/>
    <mergeCell ref="D7:D8"/>
    <mergeCell ref="E7:E8"/>
    <mergeCell ref="F7:F8"/>
    <mergeCell ref="J7:J8"/>
    <mergeCell ref="K7:K8"/>
    <mergeCell ref="L7:L8"/>
    <mergeCell ref="M7:M8"/>
  </mergeCells>
  <printOptions/>
  <pageMargins left="0.2361111111111111" right="0.15763888888888888" top="0.30972222222222223" bottom="0.3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8"/>
  <sheetViews>
    <sheetView tabSelected="1" zoomScalePageLayoutView="0" workbookViewId="0" topLeftCell="B79">
      <selection activeCell="D34" sqref="D34"/>
    </sheetView>
  </sheetViews>
  <sheetFormatPr defaultColWidth="9.140625" defaultRowHeight="15"/>
  <cols>
    <col min="1" max="1" width="0" style="1" hidden="1" customWidth="1"/>
    <col min="2" max="2" width="7.8515625" style="1" customWidth="1"/>
    <col min="3" max="3" width="41.421875" style="1" customWidth="1"/>
    <col min="4" max="4" width="18.00390625" style="1" customWidth="1"/>
    <col min="5" max="9" width="15.8515625" style="1" customWidth="1"/>
    <col min="10" max="10" width="17.421875" style="1" customWidth="1"/>
    <col min="11" max="11" width="17.7109375" style="1" customWidth="1"/>
    <col min="12" max="12" width="17.00390625" style="1" customWidth="1"/>
    <col min="13" max="13" width="16.140625" style="1" customWidth="1"/>
    <col min="14" max="14" width="16.8515625" style="1" customWidth="1"/>
    <col min="15" max="15" width="17.28125" style="1" customWidth="1"/>
    <col min="16" max="16" width="14.8515625" style="1" customWidth="1"/>
    <col min="17" max="17" width="18.28125" style="1" customWidth="1"/>
    <col min="18" max="16384" width="9.140625" style="1" customWidth="1"/>
  </cols>
  <sheetData>
    <row r="2" ht="15.75">
      <c r="B2" s="1" t="s">
        <v>109</v>
      </c>
    </row>
    <row r="4" spans="2:3" ht="15.75">
      <c r="B4" s="2" t="s">
        <v>110</v>
      </c>
      <c r="C4" s="2"/>
    </row>
    <row r="6" ht="15.75">
      <c r="C6" s="2" t="s">
        <v>1</v>
      </c>
    </row>
    <row r="7" spans="3:16" ht="16.5" thickBot="1">
      <c r="C7" s="2"/>
      <c r="J7" s="73"/>
      <c r="N7" s="73"/>
      <c r="O7" s="73"/>
      <c r="P7" s="73"/>
    </row>
    <row r="8" spans="1:17" ht="23.25" customHeight="1">
      <c r="A8" s="3"/>
      <c r="B8" s="149"/>
      <c r="C8" s="150"/>
      <c r="D8" s="151" t="s">
        <v>2</v>
      </c>
      <c r="E8" s="156" t="s">
        <v>3</v>
      </c>
      <c r="F8" s="157"/>
      <c r="G8" s="157"/>
      <c r="H8" s="158"/>
      <c r="I8" s="155" t="s">
        <v>104</v>
      </c>
      <c r="J8" s="142" t="s">
        <v>4</v>
      </c>
      <c r="K8" s="144" t="s">
        <v>5</v>
      </c>
      <c r="L8" s="147" t="s">
        <v>6</v>
      </c>
      <c r="M8" s="148"/>
      <c r="N8" s="140" t="s">
        <v>7</v>
      </c>
      <c r="O8" s="142" t="s">
        <v>8</v>
      </c>
      <c r="P8" s="144" t="s">
        <v>9</v>
      </c>
      <c r="Q8" s="146" t="s">
        <v>10</v>
      </c>
    </row>
    <row r="9" spans="2:17" ht="54" customHeight="1">
      <c r="B9" s="149"/>
      <c r="C9" s="150"/>
      <c r="D9" s="141"/>
      <c r="E9" s="74" t="s">
        <v>105</v>
      </c>
      <c r="F9" s="83" t="s">
        <v>107</v>
      </c>
      <c r="G9" s="74" t="s">
        <v>106</v>
      </c>
      <c r="H9" s="83" t="s">
        <v>108</v>
      </c>
      <c r="I9" s="155"/>
      <c r="J9" s="143"/>
      <c r="K9" s="145"/>
      <c r="L9" s="4" t="s">
        <v>102</v>
      </c>
      <c r="M9" s="5" t="s">
        <v>103</v>
      </c>
      <c r="N9" s="141"/>
      <c r="O9" s="143"/>
      <c r="P9" s="145"/>
      <c r="Q9" s="146"/>
    </row>
    <row r="10" spans="2:17" ht="15.75">
      <c r="B10" s="6">
        <v>400000</v>
      </c>
      <c r="C10" s="7" t="s">
        <v>13</v>
      </c>
      <c r="D10" s="8">
        <f>SUM(D11+D28+D75+D78)</f>
        <v>168947500</v>
      </c>
      <c r="E10" s="77">
        <f>SUM(E11+E28+E75+E78)</f>
        <v>5546000</v>
      </c>
      <c r="F10" s="84">
        <f>SUM(F11+F28+F75+F78)</f>
        <v>3846750.32</v>
      </c>
      <c r="G10" s="78">
        <f>SUM(G11+G28+G75+G78)</f>
        <v>0</v>
      </c>
      <c r="H10" s="84">
        <f>SUM(H11+H28+H75+H78)</f>
        <v>0</v>
      </c>
      <c r="I10" s="79">
        <f>+E10+F10+G10+H10</f>
        <v>9392750.32</v>
      </c>
      <c r="J10" s="10">
        <f aca="true" t="shared" si="0" ref="J10:J41">+D10+I10</f>
        <v>178340250.32</v>
      </c>
      <c r="K10" s="11">
        <f>SUM(K11+K28+K75+K78)</f>
        <v>33000000</v>
      </c>
      <c r="L10" s="8">
        <f>SUM(L11+L28+L75+L78)</f>
        <v>8968071</v>
      </c>
      <c r="M10" s="12">
        <f>SUM(M11+M28+M75+M78)</f>
        <v>0</v>
      </c>
      <c r="N10" s="13">
        <f aca="true" t="shared" si="1" ref="N10:N37">+L10+M10</f>
        <v>8968071</v>
      </c>
      <c r="O10" s="10">
        <f aca="true" t="shared" si="2" ref="O10:O37">+K10+N10</f>
        <v>41968071</v>
      </c>
      <c r="P10" s="11">
        <f aca="true" t="shared" si="3" ref="P10:P37">+J10+O10</f>
        <v>220308321.32</v>
      </c>
      <c r="Q10" s="14">
        <f>SUM(Q11+Q28+Q75+Q78)</f>
        <v>20456029.49</v>
      </c>
    </row>
    <row r="11" spans="2:17" s="105" customFormat="1" ht="15.75">
      <c r="B11" s="119">
        <v>410000</v>
      </c>
      <c r="C11" s="120" t="s">
        <v>14</v>
      </c>
      <c r="D11" s="121">
        <f>SUM(D12+D14+D18+D20+D24+D26)</f>
        <v>145578374</v>
      </c>
      <c r="E11" s="122">
        <f>SUM(E12+E14+E18+E20+E24+E26)</f>
        <v>0</v>
      </c>
      <c r="F11" s="123">
        <f>SUM(F12+F14+F18+F20+F24+F26)</f>
        <v>0</v>
      </c>
      <c r="G11" s="124">
        <f>SUM(G12+G14+G18+G20+G24+G26)</f>
        <v>0</v>
      </c>
      <c r="H11" s="123">
        <f>SUM(H12+H14+H18+H20+H24+H26)</f>
        <v>0</v>
      </c>
      <c r="I11" s="104">
        <f aca="true" t="shared" si="4" ref="I11:I74">+E11+F11+G11+H11</f>
        <v>0</v>
      </c>
      <c r="J11" s="125">
        <f t="shared" si="0"/>
        <v>145578374</v>
      </c>
      <c r="K11" s="126">
        <f>SUM(K12+K14+K18+K20+K24+K26)</f>
        <v>5333400</v>
      </c>
      <c r="L11" s="121">
        <f>SUM(L12+L14+L18+L20+L24+L26)</f>
        <v>0</v>
      </c>
      <c r="M11" s="127">
        <f>SUM(M12+M14+M18+M20+M24+M26)</f>
        <v>0</v>
      </c>
      <c r="N11" s="128">
        <f t="shared" si="1"/>
        <v>0</v>
      </c>
      <c r="O11" s="125">
        <f t="shared" si="2"/>
        <v>5333400</v>
      </c>
      <c r="P11" s="126">
        <f t="shared" si="3"/>
        <v>150911774</v>
      </c>
      <c r="Q11" s="129">
        <f>SUM(Q12+Q14+Q18+Q20+Q24+Q26)</f>
        <v>0</v>
      </c>
    </row>
    <row r="12" spans="2:17" s="118" customFormat="1" ht="15.75">
      <c r="B12" s="106">
        <v>411000</v>
      </c>
      <c r="C12" s="107" t="s">
        <v>15</v>
      </c>
      <c r="D12" s="108">
        <f>SUM(D13)</f>
        <v>114738740</v>
      </c>
      <c r="E12" s="109">
        <f>SUM(E13)</f>
        <v>0</v>
      </c>
      <c r="F12" s="110">
        <f>SUM(F13)</f>
        <v>0</v>
      </c>
      <c r="G12" s="111">
        <f>SUM(G13)</f>
        <v>0</v>
      </c>
      <c r="H12" s="110">
        <f>SUM(H13)</f>
        <v>0</v>
      </c>
      <c r="I12" s="112">
        <f t="shared" si="4"/>
        <v>0</v>
      </c>
      <c r="J12" s="113">
        <f t="shared" si="0"/>
        <v>114738740</v>
      </c>
      <c r="K12" s="114">
        <f>SUM(K13)</f>
        <v>3600000</v>
      </c>
      <c r="L12" s="108">
        <f>SUM(L13)</f>
        <v>0</v>
      </c>
      <c r="M12" s="115">
        <f>SUM(M13)</f>
        <v>0</v>
      </c>
      <c r="N12" s="116">
        <f t="shared" si="1"/>
        <v>0</v>
      </c>
      <c r="O12" s="113">
        <f t="shared" si="2"/>
        <v>3600000</v>
      </c>
      <c r="P12" s="114">
        <f t="shared" si="3"/>
        <v>118338740</v>
      </c>
      <c r="Q12" s="117">
        <f>SUM(Q13)</f>
        <v>0</v>
      </c>
    </row>
    <row r="13" spans="2:17" s="85" customFormat="1" ht="15.75">
      <c r="B13" s="86">
        <v>411100</v>
      </c>
      <c r="C13" s="87" t="s">
        <v>16</v>
      </c>
      <c r="D13" s="88">
        <v>114738740</v>
      </c>
      <c r="E13" s="89"/>
      <c r="F13" s="90"/>
      <c r="G13" s="91"/>
      <c r="H13" s="90"/>
      <c r="I13" s="92">
        <f t="shared" si="4"/>
        <v>0</v>
      </c>
      <c r="J13" s="93">
        <f t="shared" si="0"/>
        <v>114738740</v>
      </c>
      <c r="K13" s="94">
        <v>3600000</v>
      </c>
      <c r="L13" s="88"/>
      <c r="M13" s="95"/>
      <c r="N13" s="96">
        <f t="shared" si="1"/>
        <v>0</v>
      </c>
      <c r="O13" s="93">
        <f t="shared" si="2"/>
        <v>3600000</v>
      </c>
      <c r="P13" s="94">
        <f t="shared" si="3"/>
        <v>118338740</v>
      </c>
      <c r="Q13" s="97"/>
    </row>
    <row r="14" spans="2:17" s="118" customFormat="1" ht="15.75">
      <c r="B14" s="106">
        <v>412000</v>
      </c>
      <c r="C14" s="107" t="s">
        <v>17</v>
      </c>
      <c r="D14" s="108">
        <f>SUM(D15:D17)</f>
        <v>22580760</v>
      </c>
      <c r="E14" s="109">
        <f>SUM(E15:E17)</f>
        <v>0</v>
      </c>
      <c r="F14" s="110">
        <f>SUM(F15:F17)</f>
        <v>0</v>
      </c>
      <c r="G14" s="111">
        <f>SUM(G15:G17)</f>
        <v>0</v>
      </c>
      <c r="H14" s="110">
        <f>SUM(H15:H17)</f>
        <v>0</v>
      </c>
      <c r="I14" s="112">
        <f t="shared" si="4"/>
        <v>0</v>
      </c>
      <c r="J14" s="113">
        <f t="shared" si="0"/>
        <v>22580760</v>
      </c>
      <c r="K14" s="114">
        <f>SUM(K15:K17)</f>
        <v>644400</v>
      </c>
      <c r="L14" s="108">
        <f>SUM(L15:L17)</f>
        <v>0</v>
      </c>
      <c r="M14" s="115">
        <f>SUM(M15:M17)</f>
        <v>0</v>
      </c>
      <c r="N14" s="116">
        <f t="shared" si="1"/>
        <v>0</v>
      </c>
      <c r="O14" s="113">
        <f t="shared" si="2"/>
        <v>644400</v>
      </c>
      <c r="P14" s="114">
        <f t="shared" si="3"/>
        <v>23225160</v>
      </c>
      <c r="Q14" s="117">
        <f>SUM(Q15:Q17)</f>
        <v>0</v>
      </c>
    </row>
    <row r="15" spans="2:17" s="85" customFormat="1" ht="15.75">
      <c r="B15" s="86">
        <v>412100</v>
      </c>
      <c r="C15" s="87" t="s">
        <v>18</v>
      </c>
      <c r="D15" s="88">
        <v>14663850</v>
      </c>
      <c r="E15" s="89"/>
      <c r="F15" s="90"/>
      <c r="G15" s="91"/>
      <c r="H15" s="90"/>
      <c r="I15" s="92">
        <f t="shared" si="4"/>
        <v>0</v>
      </c>
      <c r="J15" s="93">
        <f t="shared" si="0"/>
        <v>14663850</v>
      </c>
      <c r="K15" s="94">
        <v>396000</v>
      </c>
      <c r="L15" s="88"/>
      <c r="M15" s="95"/>
      <c r="N15" s="96">
        <f t="shared" si="1"/>
        <v>0</v>
      </c>
      <c r="O15" s="93">
        <f t="shared" si="2"/>
        <v>396000</v>
      </c>
      <c r="P15" s="94">
        <f t="shared" si="3"/>
        <v>15059850</v>
      </c>
      <c r="Q15" s="97"/>
    </row>
    <row r="16" spans="2:17" s="85" customFormat="1" ht="15.75">
      <c r="B16" s="86">
        <v>412200</v>
      </c>
      <c r="C16" s="87" t="s">
        <v>19</v>
      </c>
      <c r="D16" s="88">
        <v>7056375</v>
      </c>
      <c r="E16" s="89"/>
      <c r="F16" s="90"/>
      <c r="G16" s="91"/>
      <c r="H16" s="90"/>
      <c r="I16" s="92">
        <f t="shared" si="4"/>
        <v>0</v>
      </c>
      <c r="J16" s="93">
        <f t="shared" si="0"/>
        <v>7056375</v>
      </c>
      <c r="K16" s="94">
        <v>221400</v>
      </c>
      <c r="L16" s="88"/>
      <c r="M16" s="95"/>
      <c r="N16" s="96">
        <f t="shared" si="1"/>
        <v>0</v>
      </c>
      <c r="O16" s="93">
        <f t="shared" si="2"/>
        <v>221400</v>
      </c>
      <c r="P16" s="94">
        <f t="shared" si="3"/>
        <v>7277775</v>
      </c>
      <c r="Q16" s="97"/>
    </row>
    <row r="17" spans="2:17" s="85" customFormat="1" ht="15.75">
      <c r="B17" s="86">
        <v>412300</v>
      </c>
      <c r="C17" s="87" t="s">
        <v>20</v>
      </c>
      <c r="D17" s="88">
        <v>860535</v>
      </c>
      <c r="E17" s="89"/>
      <c r="F17" s="90"/>
      <c r="G17" s="91"/>
      <c r="H17" s="90"/>
      <c r="I17" s="92">
        <f t="shared" si="4"/>
        <v>0</v>
      </c>
      <c r="J17" s="93">
        <f t="shared" si="0"/>
        <v>860535</v>
      </c>
      <c r="K17" s="94">
        <v>27000</v>
      </c>
      <c r="L17" s="88"/>
      <c r="M17" s="95"/>
      <c r="N17" s="96">
        <f t="shared" si="1"/>
        <v>0</v>
      </c>
      <c r="O17" s="93">
        <f t="shared" si="2"/>
        <v>27000</v>
      </c>
      <c r="P17" s="94">
        <f t="shared" si="3"/>
        <v>887535</v>
      </c>
      <c r="Q17" s="97"/>
    </row>
    <row r="18" spans="2:17" s="118" customFormat="1" ht="15.75">
      <c r="B18" s="106">
        <v>413000</v>
      </c>
      <c r="C18" s="107" t="s">
        <v>21</v>
      </c>
      <c r="D18" s="108">
        <f>SUM(D19)</f>
        <v>4500000</v>
      </c>
      <c r="E18" s="109">
        <f>SUM(E19)</f>
        <v>0</v>
      </c>
      <c r="F18" s="110">
        <f>SUM(F19)</f>
        <v>0</v>
      </c>
      <c r="G18" s="111">
        <f>SUM(G19)</f>
        <v>0</v>
      </c>
      <c r="H18" s="110">
        <f>SUM(H19)</f>
        <v>0</v>
      </c>
      <c r="I18" s="112">
        <f t="shared" si="4"/>
        <v>0</v>
      </c>
      <c r="J18" s="113">
        <f t="shared" si="0"/>
        <v>4500000</v>
      </c>
      <c r="K18" s="114">
        <f>SUM(K19)</f>
        <v>330000</v>
      </c>
      <c r="L18" s="108">
        <f>SUM(L19)</f>
        <v>0</v>
      </c>
      <c r="M18" s="115">
        <f>SUM(M19)</f>
        <v>0</v>
      </c>
      <c r="N18" s="116">
        <f t="shared" si="1"/>
        <v>0</v>
      </c>
      <c r="O18" s="113">
        <f t="shared" si="2"/>
        <v>330000</v>
      </c>
      <c r="P18" s="114">
        <f t="shared" si="3"/>
        <v>4830000</v>
      </c>
      <c r="Q18" s="117">
        <f>SUM(Q19)</f>
        <v>0</v>
      </c>
    </row>
    <row r="19" spans="2:17" s="85" customFormat="1" ht="15.75">
      <c r="B19" s="86">
        <v>413100</v>
      </c>
      <c r="C19" s="87" t="s">
        <v>22</v>
      </c>
      <c r="D19" s="88">
        <v>4500000</v>
      </c>
      <c r="E19" s="89"/>
      <c r="F19" s="90"/>
      <c r="G19" s="91"/>
      <c r="H19" s="90"/>
      <c r="I19" s="92">
        <f t="shared" si="4"/>
        <v>0</v>
      </c>
      <c r="J19" s="93">
        <f t="shared" si="0"/>
        <v>4500000</v>
      </c>
      <c r="K19" s="94">
        <v>330000</v>
      </c>
      <c r="L19" s="88"/>
      <c r="M19" s="95"/>
      <c r="N19" s="96">
        <f t="shared" si="1"/>
        <v>0</v>
      </c>
      <c r="O19" s="93">
        <f t="shared" si="2"/>
        <v>330000</v>
      </c>
      <c r="P19" s="94">
        <f t="shared" si="3"/>
        <v>4830000</v>
      </c>
      <c r="Q19" s="97"/>
    </row>
    <row r="20" spans="2:17" s="118" customFormat="1" ht="15.75">
      <c r="B20" s="106">
        <v>414000</v>
      </c>
      <c r="C20" s="107" t="s">
        <v>23</v>
      </c>
      <c r="D20" s="108">
        <f>SUM(D21:D23)</f>
        <v>1420000</v>
      </c>
      <c r="E20" s="109">
        <f>SUM(E21:E23)</f>
        <v>0</v>
      </c>
      <c r="F20" s="110">
        <f>SUM(F21:F23)</f>
        <v>0</v>
      </c>
      <c r="G20" s="111">
        <f>SUM(G21:G23)</f>
        <v>0</v>
      </c>
      <c r="H20" s="110">
        <f>SUM(H21:H23)</f>
        <v>0</v>
      </c>
      <c r="I20" s="112">
        <f t="shared" si="4"/>
        <v>0</v>
      </c>
      <c r="J20" s="113">
        <f t="shared" si="0"/>
        <v>1420000</v>
      </c>
      <c r="K20" s="114">
        <f>SUM(K21:K23)</f>
        <v>555000</v>
      </c>
      <c r="L20" s="108">
        <f>SUM(L21:L23)</f>
        <v>0</v>
      </c>
      <c r="M20" s="115">
        <f>SUM(M21:M23)</f>
        <v>0</v>
      </c>
      <c r="N20" s="116">
        <f t="shared" si="1"/>
        <v>0</v>
      </c>
      <c r="O20" s="113">
        <f t="shared" si="2"/>
        <v>555000</v>
      </c>
      <c r="P20" s="114">
        <f t="shared" si="3"/>
        <v>1975000</v>
      </c>
      <c r="Q20" s="117">
        <f>SUM(Q21:Q23)</f>
        <v>0</v>
      </c>
    </row>
    <row r="21" spans="2:17" s="85" customFormat="1" ht="15.75">
      <c r="B21" s="86">
        <v>414100</v>
      </c>
      <c r="C21" s="87" t="s">
        <v>24</v>
      </c>
      <c r="D21" s="88"/>
      <c r="E21" s="89"/>
      <c r="F21" s="90"/>
      <c r="G21" s="91"/>
      <c r="H21" s="90"/>
      <c r="I21" s="92">
        <f t="shared" si="4"/>
        <v>0</v>
      </c>
      <c r="J21" s="93">
        <f t="shared" si="0"/>
        <v>0</v>
      </c>
      <c r="K21" s="98"/>
      <c r="L21" s="88"/>
      <c r="M21" s="95"/>
      <c r="N21" s="96">
        <f t="shared" si="1"/>
        <v>0</v>
      </c>
      <c r="O21" s="93">
        <f t="shared" si="2"/>
        <v>0</v>
      </c>
      <c r="P21" s="94">
        <f t="shared" si="3"/>
        <v>0</v>
      </c>
      <c r="Q21" s="97"/>
    </row>
    <row r="22" spans="2:17" s="85" customFormat="1" ht="15.75">
      <c r="B22" s="86">
        <v>414300</v>
      </c>
      <c r="C22" s="87" t="s">
        <v>25</v>
      </c>
      <c r="D22" s="88">
        <v>1420000</v>
      </c>
      <c r="E22" s="89"/>
      <c r="F22" s="90"/>
      <c r="G22" s="91"/>
      <c r="H22" s="90"/>
      <c r="I22" s="92">
        <f t="shared" si="4"/>
        <v>0</v>
      </c>
      <c r="J22" s="93">
        <f t="shared" si="0"/>
        <v>1420000</v>
      </c>
      <c r="K22" s="94">
        <v>455000</v>
      </c>
      <c r="L22" s="88"/>
      <c r="M22" s="95"/>
      <c r="N22" s="96">
        <f t="shared" si="1"/>
        <v>0</v>
      </c>
      <c r="O22" s="93">
        <f t="shared" si="2"/>
        <v>455000</v>
      </c>
      <c r="P22" s="94">
        <f t="shared" si="3"/>
        <v>1875000</v>
      </c>
      <c r="Q22" s="97"/>
    </row>
    <row r="23" spans="2:17" s="85" customFormat="1" ht="15.75">
      <c r="B23" s="86">
        <v>414400</v>
      </c>
      <c r="C23" s="87" t="s">
        <v>26</v>
      </c>
      <c r="D23" s="88"/>
      <c r="E23" s="89"/>
      <c r="F23" s="90"/>
      <c r="G23" s="91"/>
      <c r="H23" s="90"/>
      <c r="I23" s="92">
        <f t="shared" si="4"/>
        <v>0</v>
      </c>
      <c r="J23" s="93">
        <f t="shared" si="0"/>
        <v>0</v>
      </c>
      <c r="K23" s="94">
        <v>100000</v>
      </c>
      <c r="L23" s="88"/>
      <c r="M23" s="95"/>
      <c r="N23" s="96">
        <f t="shared" si="1"/>
        <v>0</v>
      </c>
      <c r="O23" s="93">
        <f t="shared" si="2"/>
        <v>100000</v>
      </c>
      <c r="P23" s="94">
        <f t="shared" si="3"/>
        <v>100000</v>
      </c>
      <c r="Q23" s="97"/>
    </row>
    <row r="24" spans="2:17" s="118" customFormat="1" ht="15.75">
      <c r="B24" s="106">
        <v>415000</v>
      </c>
      <c r="C24" s="107" t="s">
        <v>27</v>
      </c>
      <c r="D24" s="108">
        <f>SUM(D25)</f>
        <v>0</v>
      </c>
      <c r="E24" s="109">
        <f>SUM(E25)</f>
        <v>0</v>
      </c>
      <c r="F24" s="110">
        <f>SUM(F25)</f>
        <v>0</v>
      </c>
      <c r="G24" s="111">
        <f>SUM(G25)</f>
        <v>0</v>
      </c>
      <c r="H24" s="110">
        <f>SUM(H25)</f>
        <v>0</v>
      </c>
      <c r="I24" s="112">
        <f t="shared" si="4"/>
        <v>0</v>
      </c>
      <c r="J24" s="113">
        <f t="shared" si="0"/>
        <v>0</v>
      </c>
      <c r="K24" s="114">
        <f>SUM(K25)</f>
        <v>204000</v>
      </c>
      <c r="L24" s="108">
        <f>SUM(L25)</f>
        <v>0</v>
      </c>
      <c r="M24" s="115">
        <f>SUM(M25)</f>
        <v>0</v>
      </c>
      <c r="N24" s="116">
        <f t="shared" si="1"/>
        <v>0</v>
      </c>
      <c r="O24" s="113">
        <f t="shared" si="2"/>
        <v>204000</v>
      </c>
      <c r="P24" s="114">
        <f t="shared" si="3"/>
        <v>204000</v>
      </c>
      <c r="Q24" s="117">
        <f>SUM(Q25)</f>
        <v>0</v>
      </c>
    </row>
    <row r="25" spans="2:17" s="85" customFormat="1" ht="15.75">
      <c r="B25" s="86">
        <v>415100</v>
      </c>
      <c r="C25" s="87" t="s">
        <v>28</v>
      </c>
      <c r="D25" s="88"/>
      <c r="E25" s="89"/>
      <c r="F25" s="90"/>
      <c r="G25" s="91"/>
      <c r="H25" s="90"/>
      <c r="I25" s="92">
        <f t="shared" si="4"/>
        <v>0</v>
      </c>
      <c r="J25" s="93">
        <f t="shared" si="0"/>
        <v>0</v>
      </c>
      <c r="K25" s="94">
        <v>204000</v>
      </c>
      <c r="L25" s="88"/>
      <c r="M25" s="95"/>
      <c r="N25" s="96">
        <f t="shared" si="1"/>
        <v>0</v>
      </c>
      <c r="O25" s="93">
        <f t="shared" si="2"/>
        <v>204000</v>
      </c>
      <c r="P25" s="94">
        <f t="shared" si="3"/>
        <v>204000</v>
      </c>
      <c r="Q25" s="97"/>
    </row>
    <row r="26" spans="2:17" s="118" customFormat="1" ht="15.75">
      <c r="B26" s="106">
        <v>416000</v>
      </c>
      <c r="C26" s="107" t="s">
        <v>29</v>
      </c>
      <c r="D26" s="108">
        <f>SUM(D27)</f>
        <v>2338874</v>
      </c>
      <c r="E26" s="109">
        <f>SUM(E27)</f>
        <v>0</v>
      </c>
      <c r="F26" s="110">
        <f>SUM(F27)</f>
        <v>0</v>
      </c>
      <c r="G26" s="111">
        <f>SUM(G27)</f>
        <v>0</v>
      </c>
      <c r="H26" s="110">
        <f>SUM(H27)</f>
        <v>0</v>
      </c>
      <c r="I26" s="112">
        <f t="shared" si="4"/>
        <v>0</v>
      </c>
      <c r="J26" s="113">
        <f t="shared" si="0"/>
        <v>2338874</v>
      </c>
      <c r="K26" s="114">
        <f>SUM(K27)</f>
        <v>0</v>
      </c>
      <c r="L26" s="108">
        <f>SUM(L27)</f>
        <v>0</v>
      </c>
      <c r="M26" s="115">
        <f>SUM(M27)</f>
        <v>0</v>
      </c>
      <c r="N26" s="116">
        <f t="shared" si="1"/>
        <v>0</v>
      </c>
      <c r="O26" s="113">
        <f t="shared" si="2"/>
        <v>0</v>
      </c>
      <c r="P26" s="114">
        <f t="shared" si="3"/>
        <v>2338874</v>
      </c>
      <c r="Q26" s="117">
        <f>SUM(Q27)</f>
        <v>0</v>
      </c>
    </row>
    <row r="27" spans="2:17" s="85" customFormat="1" ht="15.75">
      <c r="B27" s="86">
        <v>416100</v>
      </c>
      <c r="C27" s="87" t="s">
        <v>30</v>
      </c>
      <c r="D27" s="88">
        <v>2338874</v>
      </c>
      <c r="E27" s="89"/>
      <c r="F27" s="90"/>
      <c r="G27" s="91"/>
      <c r="H27" s="90"/>
      <c r="I27" s="92">
        <f t="shared" si="4"/>
        <v>0</v>
      </c>
      <c r="J27" s="93">
        <f t="shared" si="0"/>
        <v>2338874</v>
      </c>
      <c r="K27" s="94"/>
      <c r="L27" s="88"/>
      <c r="M27" s="95"/>
      <c r="N27" s="96">
        <f t="shared" si="1"/>
        <v>0</v>
      </c>
      <c r="O27" s="93">
        <f t="shared" si="2"/>
        <v>0</v>
      </c>
      <c r="P27" s="94">
        <f t="shared" si="3"/>
        <v>2338874</v>
      </c>
      <c r="Q27" s="97"/>
    </row>
    <row r="28" spans="2:17" s="105" customFormat="1" ht="15.75">
      <c r="B28" s="119">
        <v>420000</v>
      </c>
      <c r="C28" s="120" t="s">
        <v>31</v>
      </c>
      <c r="D28" s="121">
        <f>SUM(D29+D46+D50+D59+D64+D67)</f>
        <v>23369126</v>
      </c>
      <c r="E28" s="122">
        <f>SUM(E29+E46+E50+E59+E64+E67)</f>
        <v>5546000</v>
      </c>
      <c r="F28" s="123">
        <f>SUM(F29+F46+F50+F59+F64+F67)</f>
        <v>3846750.32</v>
      </c>
      <c r="G28" s="124">
        <f>SUM(G29+G46+G50+G59+G64+G67)</f>
        <v>0</v>
      </c>
      <c r="H28" s="123">
        <f>SUM(H29+H46+H50+H59+H64+H67)</f>
        <v>0</v>
      </c>
      <c r="I28" s="104">
        <f t="shared" si="4"/>
        <v>9392750.32</v>
      </c>
      <c r="J28" s="125">
        <f t="shared" si="0"/>
        <v>32761876.32</v>
      </c>
      <c r="K28" s="126">
        <f>SUM(K29+K46+K50+K59+K64+K67)</f>
        <v>27586600</v>
      </c>
      <c r="L28" s="121">
        <f>SUM(L29+L46+L50+L59+L64+L67)</f>
        <v>8968071</v>
      </c>
      <c r="M28" s="127">
        <f>SUM(M29+M46+M50+M59+M64+M67)</f>
        <v>0</v>
      </c>
      <c r="N28" s="128">
        <f t="shared" si="1"/>
        <v>8968071</v>
      </c>
      <c r="O28" s="125">
        <f t="shared" si="2"/>
        <v>36554671</v>
      </c>
      <c r="P28" s="126">
        <f t="shared" si="3"/>
        <v>69316547.32</v>
      </c>
      <c r="Q28" s="129">
        <f>SUM(Q29+Q46+Q50+Q59+Q64+Q67)</f>
        <v>20456029.49</v>
      </c>
    </row>
    <row r="29" spans="2:17" s="118" customFormat="1" ht="15.75">
      <c r="B29" s="106">
        <v>421000</v>
      </c>
      <c r="C29" s="107" t="s">
        <v>32</v>
      </c>
      <c r="D29" s="108">
        <f>SUM(D30+D31+D36+D42+D43+D44+D45)</f>
        <v>21644126</v>
      </c>
      <c r="E29" s="109">
        <f>SUM(E30+E31+E36+E42+E43+E44+E45)</f>
        <v>0</v>
      </c>
      <c r="F29" s="110">
        <f>SUM(F30+F31+F36+F42+F43+F44+F45)</f>
        <v>0</v>
      </c>
      <c r="G29" s="111">
        <f>SUM(G30+G31+G36+G42+G43+G44+G45)</f>
        <v>0</v>
      </c>
      <c r="H29" s="110">
        <f>SUM(H30+H31+H36+H42+H43+H44+H45)</f>
        <v>0</v>
      </c>
      <c r="I29" s="112">
        <f t="shared" si="4"/>
        <v>0</v>
      </c>
      <c r="J29" s="113">
        <f t="shared" si="0"/>
        <v>21644126</v>
      </c>
      <c r="K29" s="114">
        <f>SUM(K30+K31+K36+K42+K43+K44+K45)</f>
        <v>1141000</v>
      </c>
      <c r="L29" s="108">
        <f>SUM(L30+L31+L36+L42+L43+L44+L45)</f>
        <v>0</v>
      </c>
      <c r="M29" s="115">
        <f>SUM(M30+M31+M36+M42+M43+M44+M45)</f>
        <v>0</v>
      </c>
      <c r="N29" s="116">
        <f t="shared" si="1"/>
        <v>0</v>
      </c>
      <c r="O29" s="113">
        <f t="shared" si="2"/>
        <v>1141000</v>
      </c>
      <c r="P29" s="114">
        <f t="shared" si="3"/>
        <v>22785126</v>
      </c>
      <c r="Q29" s="117">
        <f>SUM(Q30+Q31+Q36+Q42+Q43+Q44+Q45)</f>
        <v>3059970.3</v>
      </c>
    </row>
    <row r="30" spans="2:17" s="85" customFormat="1" ht="15.75">
      <c r="B30" s="86">
        <v>421100</v>
      </c>
      <c r="C30" s="87" t="s">
        <v>33</v>
      </c>
      <c r="D30" s="88">
        <v>400000</v>
      </c>
      <c r="E30" s="89"/>
      <c r="F30" s="90"/>
      <c r="G30" s="91"/>
      <c r="H30" s="90"/>
      <c r="I30" s="92">
        <f t="shared" si="4"/>
        <v>0</v>
      </c>
      <c r="J30" s="93">
        <f t="shared" si="0"/>
        <v>400000</v>
      </c>
      <c r="K30" s="94">
        <v>270000</v>
      </c>
      <c r="L30" s="88"/>
      <c r="M30" s="95"/>
      <c r="N30" s="96">
        <f t="shared" si="1"/>
        <v>0</v>
      </c>
      <c r="O30" s="93">
        <f t="shared" si="2"/>
        <v>270000</v>
      </c>
      <c r="P30" s="94">
        <f t="shared" si="3"/>
        <v>670000</v>
      </c>
      <c r="Q30" s="97"/>
    </row>
    <row r="31" spans="2:17" s="105" customFormat="1" ht="15.75">
      <c r="B31" s="130">
        <v>421200</v>
      </c>
      <c r="C31" s="131" t="s">
        <v>34</v>
      </c>
      <c r="D31" s="132">
        <f>SUM(D32:D35)</f>
        <v>11500000</v>
      </c>
      <c r="E31" s="133">
        <f>SUM(E32:E35)</f>
        <v>0</v>
      </c>
      <c r="F31" s="104">
        <f>SUM(F32:F35)</f>
        <v>0</v>
      </c>
      <c r="G31" s="134">
        <f>SUM(G32:G35)</f>
        <v>0</v>
      </c>
      <c r="H31" s="104">
        <f>SUM(H32:H35)</f>
        <v>0</v>
      </c>
      <c r="I31" s="104">
        <f t="shared" si="4"/>
        <v>0</v>
      </c>
      <c r="J31" s="135">
        <f t="shared" si="0"/>
        <v>11500000</v>
      </c>
      <c r="K31" s="136">
        <f>SUM(K32:K35)</f>
        <v>60000</v>
      </c>
      <c r="L31" s="132">
        <f>SUM(L32:L35)</f>
        <v>0</v>
      </c>
      <c r="M31" s="137">
        <f>SUM(M32:M35)</f>
        <v>0</v>
      </c>
      <c r="N31" s="138">
        <f t="shared" si="1"/>
        <v>0</v>
      </c>
      <c r="O31" s="135">
        <f t="shared" si="2"/>
        <v>60000</v>
      </c>
      <c r="P31" s="136">
        <f t="shared" si="3"/>
        <v>11560000</v>
      </c>
      <c r="Q31" s="139">
        <f>SUM(Q32:Q35)</f>
        <v>0</v>
      </c>
    </row>
    <row r="32" spans="2:17" s="85" customFormat="1" ht="15.75">
      <c r="B32" s="86">
        <v>421211</v>
      </c>
      <c r="C32" s="87" t="s">
        <v>35</v>
      </c>
      <c r="D32" s="88">
        <v>6000000</v>
      </c>
      <c r="E32" s="89"/>
      <c r="F32" s="90"/>
      <c r="G32" s="91"/>
      <c r="H32" s="90"/>
      <c r="I32" s="92">
        <f t="shared" si="4"/>
        <v>0</v>
      </c>
      <c r="J32" s="93">
        <f t="shared" si="0"/>
        <v>6000000</v>
      </c>
      <c r="K32" s="94">
        <v>60000</v>
      </c>
      <c r="L32" s="88"/>
      <c r="M32" s="95"/>
      <c r="N32" s="96">
        <f t="shared" si="1"/>
        <v>0</v>
      </c>
      <c r="O32" s="93">
        <f t="shared" si="2"/>
        <v>60000</v>
      </c>
      <c r="P32" s="94">
        <f t="shared" si="3"/>
        <v>6060000</v>
      </c>
      <c r="Q32" s="97"/>
    </row>
    <row r="33" spans="2:17" s="85" customFormat="1" ht="15.75">
      <c r="B33" s="86">
        <v>421221</v>
      </c>
      <c r="C33" s="87" t="s">
        <v>36</v>
      </c>
      <c r="D33" s="88"/>
      <c r="E33" s="89"/>
      <c r="F33" s="90"/>
      <c r="G33" s="91"/>
      <c r="H33" s="90"/>
      <c r="I33" s="92">
        <f t="shared" si="4"/>
        <v>0</v>
      </c>
      <c r="J33" s="93">
        <f t="shared" si="0"/>
        <v>0</v>
      </c>
      <c r="K33" s="94"/>
      <c r="L33" s="88"/>
      <c r="M33" s="95"/>
      <c r="N33" s="96">
        <f t="shared" si="1"/>
        <v>0</v>
      </c>
      <c r="O33" s="93">
        <f t="shared" si="2"/>
        <v>0</v>
      </c>
      <c r="P33" s="94">
        <f t="shared" si="3"/>
        <v>0</v>
      </c>
      <c r="Q33" s="97"/>
    </row>
    <row r="34" spans="2:17" s="85" customFormat="1" ht="15.75">
      <c r="B34" s="86">
        <v>421222</v>
      </c>
      <c r="C34" s="87" t="s">
        <v>111</v>
      </c>
      <c r="D34" s="88"/>
      <c r="E34" s="89"/>
      <c r="F34" s="90"/>
      <c r="G34" s="91"/>
      <c r="H34" s="90"/>
      <c r="I34" s="92">
        <f t="shared" si="4"/>
        <v>0</v>
      </c>
      <c r="J34" s="93">
        <f t="shared" si="0"/>
        <v>0</v>
      </c>
      <c r="K34" s="94"/>
      <c r="L34" s="88"/>
      <c r="M34" s="95"/>
      <c r="N34" s="96">
        <f t="shared" si="1"/>
        <v>0</v>
      </c>
      <c r="O34" s="93">
        <f t="shared" si="2"/>
        <v>0</v>
      </c>
      <c r="P34" s="94">
        <f t="shared" si="3"/>
        <v>0</v>
      </c>
      <c r="Q34" s="97"/>
    </row>
    <row r="35" spans="2:17" s="85" customFormat="1" ht="15.75">
      <c r="B35" s="86">
        <v>421225</v>
      </c>
      <c r="C35" s="87" t="s">
        <v>38</v>
      </c>
      <c r="D35" s="88">
        <v>5500000</v>
      </c>
      <c r="E35" s="89"/>
      <c r="F35" s="90"/>
      <c r="G35" s="91"/>
      <c r="H35" s="90"/>
      <c r="I35" s="92">
        <f t="shared" si="4"/>
        <v>0</v>
      </c>
      <c r="J35" s="93">
        <f t="shared" si="0"/>
        <v>5500000</v>
      </c>
      <c r="K35" s="94"/>
      <c r="L35" s="88"/>
      <c r="M35" s="95"/>
      <c r="N35" s="96">
        <f t="shared" si="1"/>
        <v>0</v>
      </c>
      <c r="O35" s="93">
        <f t="shared" si="2"/>
        <v>0</v>
      </c>
      <c r="P35" s="94">
        <f t="shared" si="3"/>
        <v>5500000</v>
      </c>
      <c r="Q35" s="97"/>
    </row>
    <row r="36" spans="2:17" s="105" customFormat="1" ht="15.75">
      <c r="B36" s="130">
        <v>421300</v>
      </c>
      <c r="C36" s="131" t="s">
        <v>39</v>
      </c>
      <c r="D36" s="132">
        <f>SUM(D37:D41)</f>
        <v>7991126</v>
      </c>
      <c r="E36" s="133">
        <f>SUM(E37:E41)</f>
        <v>0</v>
      </c>
      <c r="F36" s="104">
        <f>SUM(F37:F41)</f>
        <v>0</v>
      </c>
      <c r="G36" s="134">
        <f>SUM(G37:G41)</f>
        <v>0</v>
      </c>
      <c r="H36" s="104">
        <f>SUM(H37:H41)</f>
        <v>0</v>
      </c>
      <c r="I36" s="104">
        <f t="shared" si="4"/>
        <v>0</v>
      </c>
      <c r="J36" s="135">
        <f t="shared" si="0"/>
        <v>7991126</v>
      </c>
      <c r="K36" s="136">
        <f>SUM(K37:K41)</f>
        <v>90000</v>
      </c>
      <c r="L36" s="132">
        <f>SUM(L37:L41)</f>
        <v>0</v>
      </c>
      <c r="M36" s="137">
        <f>SUM(M37:M41)</f>
        <v>0</v>
      </c>
      <c r="N36" s="138">
        <f t="shared" si="1"/>
        <v>0</v>
      </c>
      <c r="O36" s="135">
        <f t="shared" si="2"/>
        <v>90000</v>
      </c>
      <c r="P36" s="136">
        <f t="shared" si="3"/>
        <v>8081126</v>
      </c>
      <c r="Q36" s="139">
        <f>SUM(Q37:Q41)</f>
        <v>1092818.4</v>
      </c>
    </row>
    <row r="37" spans="2:17" s="85" customFormat="1" ht="15.75">
      <c r="B37" s="86">
        <v>421311</v>
      </c>
      <c r="C37" s="87" t="s">
        <v>40</v>
      </c>
      <c r="D37" s="88">
        <v>600000</v>
      </c>
      <c r="E37" s="89"/>
      <c r="F37" s="90"/>
      <c r="G37" s="91"/>
      <c r="H37" s="90"/>
      <c r="I37" s="92">
        <f t="shared" si="4"/>
        <v>0</v>
      </c>
      <c r="J37" s="93">
        <f t="shared" si="0"/>
        <v>600000</v>
      </c>
      <c r="K37" s="94"/>
      <c r="L37" s="88"/>
      <c r="M37" s="95"/>
      <c r="N37" s="96">
        <f t="shared" si="1"/>
        <v>0</v>
      </c>
      <c r="O37" s="93">
        <f t="shared" si="2"/>
        <v>0</v>
      </c>
      <c r="P37" s="94">
        <f t="shared" si="3"/>
        <v>600000</v>
      </c>
      <c r="Q37" s="97"/>
    </row>
    <row r="38" spans="2:17" s="85" customFormat="1" ht="15.75">
      <c r="B38" s="86">
        <v>421323</v>
      </c>
      <c r="C38" s="87" t="s">
        <v>41</v>
      </c>
      <c r="D38" s="88">
        <v>3807126</v>
      </c>
      <c r="E38" s="89"/>
      <c r="F38" s="90"/>
      <c r="G38" s="91"/>
      <c r="H38" s="90"/>
      <c r="I38" s="92">
        <f t="shared" si="4"/>
        <v>0</v>
      </c>
      <c r="J38" s="93">
        <f t="shared" si="0"/>
        <v>3807126</v>
      </c>
      <c r="K38" s="94"/>
      <c r="L38" s="88"/>
      <c r="M38" s="95"/>
      <c r="N38" s="96">
        <f aca="true" t="shared" si="5" ref="N38:N45">+L38+M38</f>
        <v>0</v>
      </c>
      <c r="O38" s="93">
        <f aca="true" t="shared" si="6" ref="O38:O45">+K38+N38</f>
        <v>0</v>
      </c>
      <c r="P38" s="94">
        <f aca="true" t="shared" si="7" ref="P38:P45">+J38+O38</f>
        <v>3807126</v>
      </c>
      <c r="Q38" s="97">
        <v>1092818.4</v>
      </c>
    </row>
    <row r="39" spans="2:17" s="85" customFormat="1" ht="15.75">
      <c r="B39" s="86">
        <v>421324</v>
      </c>
      <c r="C39" s="87" t="s">
        <v>42</v>
      </c>
      <c r="D39" s="88">
        <v>680000</v>
      </c>
      <c r="E39" s="89"/>
      <c r="F39" s="90"/>
      <c r="G39" s="91"/>
      <c r="H39" s="90"/>
      <c r="I39" s="92">
        <f t="shared" si="4"/>
        <v>0</v>
      </c>
      <c r="J39" s="93">
        <f t="shared" si="0"/>
        <v>680000</v>
      </c>
      <c r="K39" s="94"/>
      <c r="L39" s="88"/>
      <c r="M39" s="95"/>
      <c r="N39" s="96">
        <f t="shared" si="5"/>
        <v>0</v>
      </c>
      <c r="O39" s="93">
        <f t="shared" si="6"/>
        <v>0</v>
      </c>
      <c r="P39" s="94">
        <f t="shared" si="7"/>
        <v>680000</v>
      </c>
      <c r="Q39" s="97"/>
    </row>
    <row r="40" spans="2:17" s="85" customFormat="1" ht="15.75">
      <c r="B40" s="86">
        <v>421325</v>
      </c>
      <c r="C40" s="87" t="s">
        <v>43</v>
      </c>
      <c r="D40" s="88">
        <v>2904000</v>
      </c>
      <c r="E40" s="89"/>
      <c r="F40" s="90"/>
      <c r="G40" s="91"/>
      <c r="H40" s="90"/>
      <c r="I40" s="92">
        <f t="shared" si="4"/>
        <v>0</v>
      </c>
      <c r="J40" s="93">
        <f t="shared" si="0"/>
        <v>2904000</v>
      </c>
      <c r="K40" s="94">
        <v>90000</v>
      </c>
      <c r="L40" s="88"/>
      <c r="M40" s="95"/>
      <c r="N40" s="96">
        <f t="shared" si="5"/>
        <v>0</v>
      </c>
      <c r="O40" s="93">
        <f t="shared" si="6"/>
        <v>90000</v>
      </c>
      <c r="P40" s="94">
        <f t="shared" si="7"/>
        <v>2994000</v>
      </c>
      <c r="Q40" s="97"/>
    </row>
    <row r="41" spans="2:17" s="85" customFormat="1" ht="15.75">
      <c r="B41" s="86">
        <v>421391</v>
      </c>
      <c r="C41" s="87" t="s">
        <v>44</v>
      </c>
      <c r="D41" s="88"/>
      <c r="E41" s="89"/>
      <c r="F41" s="90"/>
      <c r="G41" s="91"/>
      <c r="H41" s="90"/>
      <c r="I41" s="92">
        <f t="shared" si="4"/>
        <v>0</v>
      </c>
      <c r="J41" s="93">
        <f t="shared" si="0"/>
        <v>0</v>
      </c>
      <c r="K41" s="94"/>
      <c r="L41" s="88"/>
      <c r="M41" s="95"/>
      <c r="N41" s="96">
        <f t="shared" si="5"/>
        <v>0</v>
      </c>
      <c r="O41" s="93">
        <f t="shared" si="6"/>
        <v>0</v>
      </c>
      <c r="P41" s="94">
        <f t="shared" si="7"/>
        <v>0</v>
      </c>
      <c r="Q41" s="97"/>
    </row>
    <row r="42" spans="2:17" s="85" customFormat="1" ht="15.75">
      <c r="B42" s="86">
        <v>421400</v>
      </c>
      <c r="C42" s="87" t="s">
        <v>45</v>
      </c>
      <c r="D42" s="88">
        <v>673000</v>
      </c>
      <c r="E42" s="89"/>
      <c r="F42" s="90"/>
      <c r="G42" s="91"/>
      <c r="H42" s="90"/>
      <c r="I42" s="92">
        <f t="shared" si="4"/>
        <v>0</v>
      </c>
      <c r="J42" s="93">
        <f aca="true" t="shared" si="8" ref="J42:J73">+D42+I42</f>
        <v>673000</v>
      </c>
      <c r="K42" s="94">
        <v>630000</v>
      </c>
      <c r="L42" s="88"/>
      <c r="M42" s="95"/>
      <c r="N42" s="96">
        <f t="shared" si="5"/>
        <v>0</v>
      </c>
      <c r="O42" s="93">
        <f t="shared" si="6"/>
        <v>630000</v>
      </c>
      <c r="P42" s="94">
        <f t="shared" si="7"/>
        <v>1303000</v>
      </c>
      <c r="Q42" s="97"/>
    </row>
    <row r="43" spans="2:17" s="85" customFormat="1" ht="15.75">
      <c r="B43" s="86">
        <v>421500</v>
      </c>
      <c r="C43" s="87" t="s">
        <v>46</v>
      </c>
      <c r="D43" s="88"/>
      <c r="E43" s="89"/>
      <c r="F43" s="90"/>
      <c r="G43" s="91"/>
      <c r="H43" s="90"/>
      <c r="I43" s="92">
        <f t="shared" si="4"/>
        <v>0</v>
      </c>
      <c r="J43" s="93">
        <f t="shared" si="8"/>
        <v>0</v>
      </c>
      <c r="K43" s="94">
        <v>85000</v>
      </c>
      <c r="L43" s="88"/>
      <c r="M43" s="95"/>
      <c r="N43" s="96">
        <f t="shared" si="5"/>
        <v>0</v>
      </c>
      <c r="O43" s="93">
        <f t="shared" si="6"/>
        <v>85000</v>
      </c>
      <c r="P43" s="94">
        <f t="shared" si="7"/>
        <v>85000</v>
      </c>
      <c r="Q43" s="97">
        <v>1800000</v>
      </c>
    </row>
    <row r="44" spans="2:17" s="85" customFormat="1" ht="15.75">
      <c r="B44" s="86">
        <v>421600</v>
      </c>
      <c r="C44" s="87" t="s">
        <v>47</v>
      </c>
      <c r="D44" s="88">
        <v>1080000</v>
      </c>
      <c r="E44" s="89"/>
      <c r="F44" s="90"/>
      <c r="G44" s="91"/>
      <c r="H44" s="90"/>
      <c r="I44" s="92">
        <f t="shared" si="4"/>
        <v>0</v>
      </c>
      <c r="J44" s="93">
        <f t="shared" si="8"/>
        <v>1080000</v>
      </c>
      <c r="K44" s="94"/>
      <c r="L44" s="88"/>
      <c r="M44" s="95"/>
      <c r="N44" s="96">
        <f t="shared" si="5"/>
        <v>0</v>
      </c>
      <c r="O44" s="93">
        <f t="shared" si="6"/>
        <v>0</v>
      </c>
      <c r="P44" s="94">
        <f t="shared" si="7"/>
        <v>1080000</v>
      </c>
      <c r="Q44" s="97">
        <v>167151.9</v>
      </c>
    </row>
    <row r="45" spans="2:17" s="85" customFormat="1" ht="15.75">
      <c r="B45" s="86">
        <v>421900</v>
      </c>
      <c r="C45" s="87" t="s">
        <v>48</v>
      </c>
      <c r="D45" s="88"/>
      <c r="E45" s="89"/>
      <c r="F45" s="90"/>
      <c r="G45" s="91"/>
      <c r="H45" s="90"/>
      <c r="I45" s="92">
        <f t="shared" si="4"/>
        <v>0</v>
      </c>
      <c r="J45" s="93">
        <f t="shared" si="8"/>
        <v>0</v>
      </c>
      <c r="K45" s="94">
        <v>6000</v>
      </c>
      <c r="L45" s="88"/>
      <c r="M45" s="95"/>
      <c r="N45" s="96">
        <f t="shared" si="5"/>
        <v>0</v>
      </c>
      <c r="O45" s="93">
        <f t="shared" si="6"/>
        <v>6000</v>
      </c>
      <c r="P45" s="94">
        <f t="shared" si="7"/>
        <v>6000</v>
      </c>
      <c r="Q45" s="97"/>
    </row>
    <row r="46" spans="2:17" s="118" customFormat="1" ht="15.75">
      <c r="B46" s="106">
        <v>422000</v>
      </c>
      <c r="C46" s="107" t="s">
        <v>49</v>
      </c>
      <c r="D46" s="108">
        <f>SUM(D47:D49)</f>
        <v>0</v>
      </c>
      <c r="E46" s="109">
        <f>SUM(E47:E49)</f>
        <v>0</v>
      </c>
      <c r="F46" s="110">
        <f>SUM(F47:F49)</f>
        <v>0</v>
      </c>
      <c r="G46" s="111">
        <f>SUM(G47:G49)</f>
        <v>0</v>
      </c>
      <c r="H46" s="110">
        <f>SUM(H47:H49)</f>
        <v>0</v>
      </c>
      <c r="I46" s="112">
        <f t="shared" si="4"/>
        <v>0</v>
      </c>
      <c r="J46" s="113">
        <f t="shared" si="8"/>
        <v>0</v>
      </c>
      <c r="K46" s="114">
        <f>SUM(K47:K49)</f>
        <v>100000</v>
      </c>
      <c r="L46" s="108">
        <f>SUM(L47:L49)</f>
        <v>3240000</v>
      </c>
      <c r="M46" s="115">
        <f>SUM(M47:M49)</f>
        <v>0</v>
      </c>
      <c r="N46" s="116">
        <f aca="true" t="shared" si="9" ref="N46:N51">+L46+M46</f>
        <v>3240000</v>
      </c>
      <c r="O46" s="113">
        <f aca="true" t="shared" si="10" ref="O46:O51">+K46+N46</f>
        <v>3340000</v>
      </c>
      <c r="P46" s="114">
        <f aca="true" t="shared" si="11" ref="P46:P52">+J46+O46</f>
        <v>3340000</v>
      </c>
      <c r="Q46" s="117">
        <f>SUM(Q47:Q49)</f>
        <v>0</v>
      </c>
    </row>
    <row r="47" spans="2:17" s="85" customFormat="1" ht="15.75">
      <c r="B47" s="86">
        <v>422100</v>
      </c>
      <c r="C47" s="87" t="s">
        <v>50</v>
      </c>
      <c r="D47" s="88"/>
      <c r="E47" s="89"/>
      <c r="F47" s="90"/>
      <c r="G47" s="91"/>
      <c r="H47" s="90"/>
      <c r="I47" s="92">
        <f t="shared" si="4"/>
        <v>0</v>
      </c>
      <c r="J47" s="93">
        <f t="shared" si="8"/>
        <v>0</v>
      </c>
      <c r="K47" s="94"/>
      <c r="L47" s="88">
        <v>1600000</v>
      </c>
      <c r="M47" s="95"/>
      <c r="N47" s="96">
        <f t="shared" si="9"/>
        <v>1600000</v>
      </c>
      <c r="O47" s="93">
        <f t="shared" si="10"/>
        <v>1600000</v>
      </c>
      <c r="P47" s="94">
        <f t="shared" si="11"/>
        <v>1600000</v>
      </c>
      <c r="Q47" s="97"/>
    </row>
    <row r="48" spans="2:17" s="85" customFormat="1" ht="15.75">
      <c r="B48" s="86">
        <v>422200</v>
      </c>
      <c r="C48" s="87" t="s">
        <v>51</v>
      </c>
      <c r="D48" s="88"/>
      <c r="E48" s="89"/>
      <c r="F48" s="90"/>
      <c r="G48" s="91"/>
      <c r="H48" s="90"/>
      <c r="I48" s="92">
        <f t="shared" si="4"/>
        <v>0</v>
      </c>
      <c r="J48" s="93">
        <f t="shared" si="8"/>
        <v>0</v>
      </c>
      <c r="K48" s="94"/>
      <c r="L48" s="88">
        <v>1640000</v>
      </c>
      <c r="M48" s="95"/>
      <c r="N48" s="96">
        <f t="shared" si="9"/>
        <v>1640000</v>
      </c>
      <c r="O48" s="93">
        <f t="shared" si="10"/>
        <v>1640000</v>
      </c>
      <c r="P48" s="94">
        <f t="shared" si="11"/>
        <v>1640000</v>
      </c>
      <c r="Q48" s="97"/>
    </row>
    <row r="49" spans="2:17" s="85" customFormat="1" ht="15.75">
      <c r="B49" s="86">
        <v>422300</v>
      </c>
      <c r="C49" s="87" t="s">
        <v>52</v>
      </c>
      <c r="D49" s="88"/>
      <c r="E49" s="89"/>
      <c r="F49" s="90"/>
      <c r="G49" s="91"/>
      <c r="H49" s="90"/>
      <c r="I49" s="92">
        <f t="shared" si="4"/>
        <v>0</v>
      </c>
      <c r="J49" s="93">
        <f t="shared" si="8"/>
        <v>0</v>
      </c>
      <c r="K49" s="94">
        <v>100000</v>
      </c>
      <c r="L49" s="88"/>
      <c r="M49" s="95"/>
      <c r="N49" s="96">
        <f t="shared" si="9"/>
        <v>0</v>
      </c>
      <c r="O49" s="93">
        <f t="shared" si="10"/>
        <v>100000</v>
      </c>
      <c r="P49" s="94">
        <f t="shared" si="11"/>
        <v>100000</v>
      </c>
      <c r="Q49" s="97"/>
    </row>
    <row r="50" spans="2:17" s="118" customFormat="1" ht="15.75">
      <c r="B50" s="106">
        <v>423000</v>
      </c>
      <c r="C50" s="107" t="s">
        <v>53</v>
      </c>
      <c r="D50" s="108">
        <f>SUM(D51:D58)</f>
        <v>885000</v>
      </c>
      <c r="E50" s="109">
        <f>SUM(E51:E58)</f>
        <v>3637200</v>
      </c>
      <c r="F50" s="110">
        <f>SUM(F51:F58)</f>
        <v>2990750.32</v>
      </c>
      <c r="G50" s="111">
        <f>SUM(G51:G58)</f>
        <v>0</v>
      </c>
      <c r="H50" s="110">
        <f>SUM(H51:H58)</f>
        <v>0</v>
      </c>
      <c r="I50" s="112">
        <f t="shared" si="4"/>
        <v>6627950.32</v>
      </c>
      <c r="J50" s="113">
        <f t="shared" si="8"/>
        <v>7512950.32</v>
      </c>
      <c r="K50" s="114">
        <f>SUM(K51:K58)</f>
        <v>22291600</v>
      </c>
      <c r="L50" s="108">
        <f>SUM(L51:L58)</f>
        <v>4558553</v>
      </c>
      <c r="M50" s="115">
        <f>SUM(M51:M58)</f>
        <v>0</v>
      </c>
      <c r="N50" s="116">
        <f t="shared" si="9"/>
        <v>4558553</v>
      </c>
      <c r="O50" s="113">
        <f t="shared" si="10"/>
        <v>26850153</v>
      </c>
      <c r="P50" s="114">
        <f t="shared" si="11"/>
        <v>34363103.32</v>
      </c>
      <c r="Q50" s="117">
        <f>SUM(Q51:Q58)</f>
        <v>16150000</v>
      </c>
    </row>
    <row r="51" spans="2:17" s="85" customFormat="1" ht="15.75">
      <c r="B51" s="86">
        <v>423100</v>
      </c>
      <c r="C51" s="87" t="s">
        <v>54</v>
      </c>
      <c r="D51" s="88">
        <v>450000</v>
      </c>
      <c r="E51" s="89"/>
      <c r="F51" s="90"/>
      <c r="G51" s="91"/>
      <c r="H51" s="90"/>
      <c r="I51" s="92">
        <f t="shared" si="4"/>
        <v>0</v>
      </c>
      <c r="J51" s="93">
        <f t="shared" si="8"/>
        <v>450000</v>
      </c>
      <c r="K51" s="94">
        <v>450000</v>
      </c>
      <c r="L51" s="88"/>
      <c r="M51" s="95"/>
      <c r="N51" s="96">
        <f t="shared" si="9"/>
        <v>0</v>
      </c>
      <c r="O51" s="93">
        <f t="shared" si="10"/>
        <v>450000</v>
      </c>
      <c r="P51" s="94">
        <f t="shared" si="11"/>
        <v>900000</v>
      </c>
      <c r="Q51" s="97"/>
    </row>
    <row r="52" spans="2:17" s="85" customFormat="1" ht="15.75">
      <c r="B52" s="86">
        <v>423200</v>
      </c>
      <c r="C52" s="87" t="s">
        <v>55</v>
      </c>
      <c r="D52" s="88">
        <v>240000</v>
      </c>
      <c r="E52" s="89"/>
      <c r="F52" s="90"/>
      <c r="G52" s="91"/>
      <c r="H52" s="90"/>
      <c r="I52" s="92">
        <f t="shared" si="4"/>
        <v>0</v>
      </c>
      <c r="J52" s="93">
        <f t="shared" si="8"/>
        <v>240000</v>
      </c>
      <c r="K52" s="94">
        <v>30000</v>
      </c>
      <c r="L52" s="88"/>
      <c r="M52" s="95"/>
      <c r="N52" s="96">
        <f aca="true" t="shared" si="12" ref="N52:N58">+L52+M52</f>
        <v>0</v>
      </c>
      <c r="O52" s="93">
        <f aca="true" t="shared" si="13" ref="O52:O58">+K52+N52</f>
        <v>30000</v>
      </c>
      <c r="P52" s="94">
        <f t="shared" si="11"/>
        <v>270000</v>
      </c>
      <c r="Q52" s="97"/>
    </row>
    <row r="53" spans="2:17" s="85" customFormat="1" ht="15.75">
      <c r="B53" s="86">
        <v>423300</v>
      </c>
      <c r="C53" s="87" t="s">
        <v>56</v>
      </c>
      <c r="D53" s="88"/>
      <c r="E53" s="89"/>
      <c r="F53" s="90"/>
      <c r="G53" s="91"/>
      <c r="H53" s="90"/>
      <c r="I53" s="92">
        <f t="shared" si="4"/>
        <v>0</v>
      </c>
      <c r="J53" s="93">
        <f t="shared" si="8"/>
        <v>0</v>
      </c>
      <c r="K53" s="94">
        <v>200000</v>
      </c>
      <c r="L53" s="88"/>
      <c r="M53" s="95"/>
      <c r="N53" s="96">
        <f t="shared" si="12"/>
        <v>0</v>
      </c>
      <c r="O53" s="93">
        <f t="shared" si="13"/>
        <v>200000</v>
      </c>
      <c r="P53" s="94">
        <f aca="true" t="shared" si="14" ref="P53:P58">+J53+O53</f>
        <v>200000</v>
      </c>
      <c r="Q53" s="97"/>
    </row>
    <row r="54" spans="2:17" s="85" customFormat="1" ht="15.75">
      <c r="B54" s="86">
        <v>423400</v>
      </c>
      <c r="C54" s="87" t="s">
        <v>57</v>
      </c>
      <c r="D54" s="88"/>
      <c r="E54" s="89"/>
      <c r="F54" s="90"/>
      <c r="G54" s="91"/>
      <c r="H54" s="90"/>
      <c r="I54" s="92">
        <f t="shared" si="4"/>
        <v>0</v>
      </c>
      <c r="J54" s="93">
        <f t="shared" si="8"/>
        <v>0</v>
      </c>
      <c r="K54" s="94">
        <v>606000</v>
      </c>
      <c r="L54" s="88"/>
      <c r="M54" s="95"/>
      <c r="N54" s="96">
        <f t="shared" si="12"/>
        <v>0</v>
      </c>
      <c r="O54" s="93">
        <f t="shared" si="13"/>
        <v>606000</v>
      </c>
      <c r="P54" s="94">
        <f t="shared" si="14"/>
        <v>606000</v>
      </c>
      <c r="Q54" s="97">
        <v>50000</v>
      </c>
    </row>
    <row r="55" spans="2:17" s="85" customFormat="1" ht="15.75">
      <c r="B55" s="86">
        <v>423500</v>
      </c>
      <c r="C55" s="87" t="s">
        <v>58</v>
      </c>
      <c r="D55" s="88">
        <v>195000</v>
      </c>
      <c r="E55" s="89">
        <v>3637200</v>
      </c>
      <c r="F55" s="90">
        <v>2990750.32</v>
      </c>
      <c r="G55" s="91"/>
      <c r="H55" s="90"/>
      <c r="I55" s="92">
        <f t="shared" si="4"/>
        <v>6627950.32</v>
      </c>
      <c r="J55" s="93">
        <f t="shared" si="8"/>
        <v>6822950.32</v>
      </c>
      <c r="K55" s="94">
        <v>20955600</v>
      </c>
      <c r="L55" s="88">
        <v>4558553</v>
      </c>
      <c r="M55" s="95"/>
      <c r="N55" s="96">
        <f t="shared" si="12"/>
        <v>4558553</v>
      </c>
      <c r="O55" s="93">
        <f t="shared" si="13"/>
        <v>25514153</v>
      </c>
      <c r="P55" s="94">
        <f t="shared" si="14"/>
        <v>32337103.32</v>
      </c>
      <c r="Q55" s="97">
        <v>16100000</v>
      </c>
    </row>
    <row r="56" spans="2:17" s="85" customFormat="1" ht="15.75">
      <c r="B56" s="86">
        <v>423600</v>
      </c>
      <c r="C56" s="87" t="s">
        <v>59</v>
      </c>
      <c r="D56" s="88"/>
      <c r="E56" s="89"/>
      <c r="F56" s="90"/>
      <c r="G56" s="91"/>
      <c r="H56" s="90"/>
      <c r="I56" s="92">
        <f t="shared" si="4"/>
        <v>0</v>
      </c>
      <c r="J56" s="93">
        <f t="shared" si="8"/>
        <v>0</v>
      </c>
      <c r="K56" s="94"/>
      <c r="L56" s="88"/>
      <c r="M56" s="95"/>
      <c r="N56" s="96">
        <f t="shared" si="12"/>
        <v>0</v>
      </c>
      <c r="O56" s="93">
        <f t="shared" si="13"/>
        <v>0</v>
      </c>
      <c r="P56" s="94">
        <f t="shared" si="14"/>
        <v>0</v>
      </c>
      <c r="Q56" s="97"/>
    </row>
    <row r="57" spans="2:17" s="85" customFormat="1" ht="15.75">
      <c r="B57" s="86">
        <v>423700</v>
      </c>
      <c r="C57" s="87" t="s">
        <v>60</v>
      </c>
      <c r="D57" s="88"/>
      <c r="E57" s="89"/>
      <c r="F57" s="90"/>
      <c r="G57" s="91"/>
      <c r="H57" s="90"/>
      <c r="I57" s="92">
        <f t="shared" si="4"/>
        <v>0</v>
      </c>
      <c r="J57" s="93">
        <f t="shared" si="8"/>
        <v>0</v>
      </c>
      <c r="K57" s="94">
        <v>50000</v>
      </c>
      <c r="L57" s="88"/>
      <c r="M57" s="95"/>
      <c r="N57" s="96">
        <f t="shared" si="12"/>
        <v>0</v>
      </c>
      <c r="O57" s="93">
        <f t="shared" si="13"/>
        <v>50000</v>
      </c>
      <c r="P57" s="94">
        <f t="shared" si="14"/>
        <v>50000</v>
      </c>
      <c r="Q57" s="97"/>
    </row>
    <row r="58" spans="2:17" s="85" customFormat="1" ht="15.75">
      <c r="B58" s="86">
        <v>423900</v>
      </c>
      <c r="C58" s="87" t="s">
        <v>61</v>
      </c>
      <c r="D58" s="88"/>
      <c r="E58" s="89"/>
      <c r="F58" s="90"/>
      <c r="G58" s="91"/>
      <c r="H58" s="90"/>
      <c r="I58" s="92">
        <f t="shared" si="4"/>
        <v>0</v>
      </c>
      <c r="J58" s="93">
        <f t="shared" si="8"/>
        <v>0</v>
      </c>
      <c r="K58" s="94"/>
      <c r="L58" s="88"/>
      <c r="M58" s="95"/>
      <c r="N58" s="96">
        <f t="shared" si="12"/>
        <v>0</v>
      </c>
      <c r="O58" s="93">
        <f t="shared" si="13"/>
        <v>0</v>
      </c>
      <c r="P58" s="94">
        <f t="shared" si="14"/>
        <v>0</v>
      </c>
      <c r="Q58" s="97"/>
    </row>
    <row r="59" spans="2:17" s="118" customFormat="1" ht="15.75">
      <c r="B59" s="106">
        <v>424000</v>
      </c>
      <c r="C59" s="107" t="s">
        <v>62</v>
      </c>
      <c r="D59" s="108">
        <f>SUM(D60:D63)</f>
        <v>0</v>
      </c>
      <c r="E59" s="109">
        <f>SUM(E60:E63)</f>
        <v>700000</v>
      </c>
      <c r="F59" s="110">
        <f>SUM(F60:F63)</f>
        <v>0</v>
      </c>
      <c r="G59" s="111">
        <f>SUM(G60:G63)</f>
        <v>0</v>
      </c>
      <c r="H59" s="110">
        <f>SUM(H60:H63)</f>
        <v>0</v>
      </c>
      <c r="I59" s="112">
        <f t="shared" si="4"/>
        <v>700000</v>
      </c>
      <c r="J59" s="113">
        <f t="shared" si="8"/>
        <v>700000</v>
      </c>
      <c r="K59" s="114">
        <f>SUM(K60:K63)</f>
        <v>676000</v>
      </c>
      <c r="L59" s="108">
        <f>SUM(L60:L63)</f>
        <v>0</v>
      </c>
      <c r="M59" s="115">
        <f>SUM(M60:M63)</f>
        <v>0</v>
      </c>
      <c r="N59" s="116">
        <f aca="true" t="shared" si="15" ref="N59:N68">+L59+M59</f>
        <v>0</v>
      </c>
      <c r="O59" s="113">
        <f aca="true" t="shared" si="16" ref="O59:O68">+K59+N59</f>
        <v>676000</v>
      </c>
      <c r="P59" s="114">
        <f aca="true" t="shared" si="17" ref="P59:P68">+J59+O59</f>
        <v>1376000</v>
      </c>
      <c r="Q59" s="117">
        <f>SUM(Q60:Q63)</f>
        <v>0</v>
      </c>
    </row>
    <row r="60" spans="2:17" s="85" customFormat="1" ht="15.75">
      <c r="B60" s="86">
        <v>424200</v>
      </c>
      <c r="C60" s="87" t="s">
        <v>63</v>
      </c>
      <c r="D60" s="88"/>
      <c r="E60" s="89">
        <v>700000</v>
      </c>
      <c r="F60" s="90"/>
      <c r="G60" s="91"/>
      <c r="H60" s="90"/>
      <c r="I60" s="92">
        <f t="shared" si="4"/>
        <v>700000</v>
      </c>
      <c r="J60" s="93">
        <f t="shared" si="8"/>
        <v>700000</v>
      </c>
      <c r="K60" s="94"/>
      <c r="L60" s="88"/>
      <c r="M60" s="95"/>
      <c r="N60" s="96">
        <f t="shared" si="15"/>
        <v>0</v>
      </c>
      <c r="O60" s="93">
        <f t="shared" si="16"/>
        <v>0</v>
      </c>
      <c r="P60" s="94">
        <f t="shared" si="17"/>
        <v>700000</v>
      </c>
      <c r="Q60" s="97"/>
    </row>
    <row r="61" spans="2:17" s="85" customFormat="1" ht="15.75">
      <c r="B61" s="86">
        <v>424300</v>
      </c>
      <c r="C61" s="87" t="s">
        <v>64</v>
      </c>
      <c r="D61" s="88"/>
      <c r="E61" s="89"/>
      <c r="F61" s="90"/>
      <c r="G61" s="91"/>
      <c r="H61" s="90"/>
      <c r="I61" s="92">
        <f t="shared" si="4"/>
        <v>0</v>
      </c>
      <c r="J61" s="93">
        <f t="shared" si="8"/>
        <v>0</v>
      </c>
      <c r="K61" s="94">
        <v>176000</v>
      </c>
      <c r="L61" s="88"/>
      <c r="M61" s="95"/>
      <c r="N61" s="96">
        <f t="shared" si="15"/>
        <v>0</v>
      </c>
      <c r="O61" s="93">
        <f t="shared" si="16"/>
        <v>176000</v>
      </c>
      <c r="P61" s="94">
        <f t="shared" si="17"/>
        <v>176000</v>
      </c>
      <c r="Q61" s="97"/>
    </row>
    <row r="62" spans="2:17" s="85" customFormat="1" ht="15.75">
      <c r="B62" s="86">
        <v>424600</v>
      </c>
      <c r="C62" s="87" t="s">
        <v>65</v>
      </c>
      <c r="D62" s="88"/>
      <c r="E62" s="89"/>
      <c r="F62" s="90"/>
      <c r="G62" s="91"/>
      <c r="H62" s="90"/>
      <c r="I62" s="92">
        <f t="shared" si="4"/>
        <v>0</v>
      </c>
      <c r="J62" s="93">
        <f t="shared" si="8"/>
        <v>0</v>
      </c>
      <c r="K62" s="94"/>
      <c r="L62" s="88"/>
      <c r="M62" s="95"/>
      <c r="N62" s="96">
        <f t="shared" si="15"/>
        <v>0</v>
      </c>
      <c r="O62" s="93">
        <f t="shared" si="16"/>
        <v>0</v>
      </c>
      <c r="P62" s="94">
        <f t="shared" si="17"/>
        <v>0</v>
      </c>
      <c r="Q62" s="97"/>
    </row>
    <row r="63" spans="2:17" s="85" customFormat="1" ht="15.75">
      <c r="B63" s="86">
        <v>424900</v>
      </c>
      <c r="C63" s="87" t="s">
        <v>66</v>
      </c>
      <c r="D63" s="88"/>
      <c r="E63" s="89"/>
      <c r="F63" s="90"/>
      <c r="G63" s="91"/>
      <c r="H63" s="90"/>
      <c r="I63" s="92">
        <f t="shared" si="4"/>
        <v>0</v>
      </c>
      <c r="J63" s="93">
        <f t="shared" si="8"/>
        <v>0</v>
      </c>
      <c r="K63" s="94">
        <v>500000</v>
      </c>
      <c r="L63" s="88"/>
      <c r="M63" s="95"/>
      <c r="N63" s="96">
        <f t="shared" si="15"/>
        <v>0</v>
      </c>
      <c r="O63" s="93">
        <f t="shared" si="16"/>
        <v>500000</v>
      </c>
      <c r="P63" s="94">
        <f t="shared" si="17"/>
        <v>500000</v>
      </c>
      <c r="Q63" s="97"/>
    </row>
    <row r="64" spans="2:17" s="118" customFormat="1" ht="15.75">
      <c r="B64" s="106">
        <v>425000</v>
      </c>
      <c r="C64" s="107" t="s">
        <v>67</v>
      </c>
      <c r="D64" s="108">
        <f>SUM(D65:D66)</f>
        <v>0</v>
      </c>
      <c r="E64" s="109">
        <f>SUM(E65:E66)</f>
        <v>0</v>
      </c>
      <c r="F64" s="110">
        <f>SUM(F65:F66)</f>
        <v>0</v>
      </c>
      <c r="G64" s="111">
        <f>SUM(G65:G66)</f>
        <v>0</v>
      </c>
      <c r="H64" s="110">
        <f>SUM(H65:H66)</f>
        <v>0</v>
      </c>
      <c r="I64" s="112">
        <f t="shared" si="4"/>
        <v>0</v>
      </c>
      <c r="J64" s="113">
        <f t="shared" si="8"/>
        <v>0</v>
      </c>
      <c r="K64" s="114">
        <f>SUM(K65:K66)</f>
        <v>1340000</v>
      </c>
      <c r="L64" s="108">
        <f>SUM(L65:L66)</f>
        <v>0</v>
      </c>
      <c r="M64" s="115">
        <f>SUM(M65:M66)</f>
        <v>0</v>
      </c>
      <c r="N64" s="116">
        <f t="shared" si="15"/>
        <v>0</v>
      </c>
      <c r="O64" s="113">
        <f t="shared" si="16"/>
        <v>1340000</v>
      </c>
      <c r="P64" s="114">
        <f t="shared" si="17"/>
        <v>1340000</v>
      </c>
      <c r="Q64" s="117">
        <f>SUM(Q65:Q66)</f>
        <v>629372.81</v>
      </c>
    </row>
    <row r="65" spans="2:17" s="85" customFormat="1" ht="15.75">
      <c r="B65" s="86">
        <v>425100</v>
      </c>
      <c r="C65" s="87" t="s">
        <v>68</v>
      </c>
      <c r="D65" s="88"/>
      <c r="E65" s="89"/>
      <c r="F65" s="90"/>
      <c r="G65" s="91"/>
      <c r="H65" s="90"/>
      <c r="I65" s="92">
        <f t="shared" si="4"/>
        <v>0</v>
      </c>
      <c r="J65" s="93">
        <f t="shared" si="8"/>
        <v>0</v>
      </c>
      <c r="K65" s="94"/>
      <c r="L65" s="88"/>
      <c r="M65" s="95"/>
      <c r="N65" s="96">
        <f t="shared" si="15"/>
        <v>0</v>
      </c>
      <c r="O65" s="93">
        <f t="shared" si="16"/>
        <v>0</v>
      </c>
      <c r="P65" s="94">
        <f t="shared" si="17"/>
        <v>0</v>
      </c>
      <c r="Q65" s="97"/>
    </row>
    <row r="66" spans="2:17" s="85" customFormat="1" ht="15.75">
      <c r="B66" s="86">
        <v>425200</v>
      </c>
      <c r="C66" s="87" t="s">
        <v>69</v>
      </c>
      <c r="D66" s="88"/>
      <c r="E66" s="89"/>
      <c r="F66" s="90"/>
      <c r="G66" s="91"/>
      <c r="H66" s="90"/>
      <c r="I66" s="92">
        <f t="shared" si="4"/>
        <v>0</v>
      </c>
      <c r="J66" s="93">
        <f t="shared" si="8"/>
        <v>0</v>
      </c>
      <c r="K66" s="94">
        <v>1340000</v>
      </c>
      <c r="L66" s="88"/>
      <c r="M66" s="95"/>
      <c r="N66" s="96">
        <f t="shared" si="15"/>
        <v>0</v>
      </c>
      <c r="O66" s="93">
        <f t="shared" si="16"/>
        <v>1340000</v>
      </c>
      <c r="P66" s="94">
        <f t="shared" si="17"/>
        <v>1340000</v>
      </c>
      <c r="Q66" s="97">
        <v>629372.81</v>
      </c>
    </row>
    <row r="67" spans="2:17" s="118" customFormat="1" ht="15.75">
      <c r="B67" s="106">
        <v>426000</v>
      </c>
      <c r="C67" s="107" t="s">
        <v>70</v>
      </c>
      <c r="D67" s="108">
        <f>SUM(D68:D74)</f>
        <v>840000</v>
      </c>
      <c r="E67" s="109">
        <f>SUM(E68:E74)</f>
        <v>1208800</v>
      </c>
      <c r="F67" s="110">
        <f>SUM(F68:F74)</f>
        <v>856000</v>
      </c>
      <c r="G67" s="111">
        <f>SUM(G68:G74)</f>
        <v>0</v>
      </c>
      <c r="H67" s="110">
        <f>SUM(H68:H74)</f>
        <v>0</v>
      </c>
      <c r="I67" s="112">
        <f t="shared" si="4"/>
        <v>2064800</v>
      </c>
      <c r="J67" s="113">
        <f t="shared" si="8"/>
        <v>2904800</v>
      </c>
      <c r="K67" s="114">
        <f>SUM(K68:K74)</f>
        <v>2038000</v>
      </c>
      <c r="L67" s="108">
        <f>SUM(L68:L74)</f>
        <v>1169518</v>
      </c>
      <c r="M67" s="115">
        <f>SUM(M68:M74)</f>
        <v>0</v>
      </c>
      <c r="N67" s="116">
        <f t="shared" si="15"/>
        <v>1169518</v>
      </c>
      <c r="O67" s="113">
        <f t="shared" si="16"/>
        <v>3207518</v>
      </c>
      <c r="P67" s="114">
        <f t="shared" si="17"/>
        <v>6112318</v>
      </c>
      <c r="Q67" s="117">
        <f>SUM(Q68:Q74)</f>
        <v>616686.38</v>
      </c>
    </row>
    <row r="68" spans="2:17" s="85" customFormat="1" ht="15.75">
      <c r="B68" s="86">
        <v>426100</v>
      </c>
      <c r="C68" s="87" t="s">
        <v>71</v>
      </c>
      <c r="D68" s="88">
        <v>300000</v>
      </c>
      <c r="E68" s="89"/>
      <c r="F68" s="90"/>
      <c r="G68" s="91"/>
      <c r="H68" s="90"/>
      <c r="I68" s="92">
        <f t="shared" si="4"/>
        <v>0</v>
      </c>
      <c r="J68" s="93">
        <f t="shared" si="8"/>
        <v>300000</v>
      </c>
      <c r="K68" s="94">
        <v>80000</v>
      </c>
      <c r="L68" s="88"/>
      <c r="M68" s="95"/>
      <c r="N68" s="96">
        <f t="shared" si="15"/>
        <v>0</v>
      </c>
      <c r="O68" s="93">
        <f t="shared" si="16"/>
        <v>80000</v>
      </c>
      <c r="P68" s="94">
        <f t="shared" si="17"/>
        <v>380000</v>
      </c>
      <c r="Q68" s="97"/>
    </row>
    <row r="69" spans="2:17" s="85" customFormat="1" ht="15.75">
      <c r="B69" s="86">
        <v>426300</v>
      </c>
      <c r="C69" s="87" t="s">
        <v>72</v>
      </c>
      <c r="D69" s="88"/>
      <c r="E69" s="89"/>
      <c r="F69" s="90"/>
      <c r="G69" s="91"/>
      <c r="H69" s="90"/>
      <c r="I69" s="92">
        <f t="shared" si="4"/>
        <v>0</v>
      </c>
      <c r="J69" s="93">
        <f t="shared" si="8"/>
        <v>0</v>
      </c>
      <c r="K69" s="94">
        <v>100000</v>
      </c>
      <c r="L69" s="88"/>
      <c r="M69" s="95"/>
      <c r="N69" s="96">
        <f aca="true" t="shared" si="18" ref="N69:N74">+L69+M69</f>
        <v>0</v>
      </c>
      <c r="O69" s="93">
        <f aca="true" t="shared" si="19" ref="O69:O74">+K69+N69</f>
        <v>100000</v>
      </c>
      <c r="P69" s="94">
        <f aca="true" t="shared" si="20" ref="P69:P74">+J69+O69</f>
        <v>100000</v>
      </c>
      <c r="Q69" s="97"/>
    </row>
    <row r="70" spans="2:17" s="85" customFormat="1" ht="15.75">
      <c r="B70" s="86">
        <v>426400</v>
      </c>
      <c r="C70" s="87" t="s">
        <v>73</v>
      </c>
      <c r="D70" s="88"/>
      <c r="E70" s="89"/>
      <c r="F70" s="90"/>
      <c r="G70" s="91"/>
      <c r="H70" s="90"/>
      <c r="I70" s="92">
        <f t="shared" si="4"/>
        <v>0</v>
      </c>
      <c r="J70" s="93">
        <f t="shared" si="8"/>
        <v>0</v>
      </c>
      <c r="K70" s="94">
        <v>250000</v>
      </c>
      <c r="L70" s="88"/>
      <c r="M70" s="95"/>
      <c r="N70" s="96">
        <f t="shared" si="18"/>
        <v>0</v>
      </c>
      <c r="O70" s="93">
        <f t="shared" si="19"/>
        <v>250000</v>
      </c>
      <c r="P70" s="94">
        <f t="shared" si="20"/>
        <v>250000</v>
      </c>
      <c r="Q70" s="97"/>
    </row>
    <row r="71" spans="2:17" s="85" customFormat="1" ht="15.75">
      <c r="B71" s="86">
        <v>426500</v>
      </c>
      <c r="C71" s="87" t="s">
        <v>74</v>
      </c>
      <c r="D71" s="88"/>
      <c r="E71" s="89"/>
      <c r="F71" s="90"/>
      <c r="G71" s="91"/>
      <c r="H71" s="90"/>
      <c r="I71" s="92">
        <f t="shared" si="4"/>
        <v>0</v>
      </c>
      <c r="J71" s="93">
        <f t="shared" si="8"/>
        <v>0</v>
      </c>
      <c r="K71" s="94"/>
      <c r="L71" s="88"/>
      <c r="M71" s="95"/>
      <c r="N71" s="96">
        <f t="shared" si="18"/>
        <v>0</v>
      </c>
      <c r="O71" s="93">
        <f t="shared" si="19"/>
        <v>0</v>
      </c>
      <c r="P71" s="94">
        <f t="shared" si="20"/>
        <v>0</v>
      </c>
      <c r="Q71" s="97"/>
    </row>
    <row r="72" spans="2:17" s="85" customFormat="1" ht="15.75">
      <c r="B72" s="86">
        <v>426600</v>
      </c>
      <c r="C72" s="87" t="s">
        <v>75</v>
      </c>
      <c r="D72" s="88">
        <v>240000</v>
      </c>
      <c r="E72" s="89">
        <v>1208800</v>
      </c>
      <c r="F72" s="90">
        <v>856000</v>
      </c>
      <c r="G72" s="91"/>
      <c r="H72" s="90"/>
      <c r="I72" s="92">
        <f t="shared" si="4"/>
        <v>2064800</v>
      </c>
      <c r="J72" s="93">
        <f t="shared" si="8"/>
        <v>2304800</v>
      </c>
      <c r="K72" s="94">
        <v>671000</v>
      </c>
      <c r="L72" s="88">
        <v>1169518</v>
      </c>
      <c r="M72" s="95"/>
      <c r="N72" s="96">
        <f t="shared" si="18"/>
        <v>1169518</v>
      </c>
      <c r="O72" s="93">
        <f t="shared" si="19"/>
        <v>1840518</v>
      </c>
      <c r="P72" s="94">
        <f t="shared" si="20"/>
        <v>4145318</v>
      </c>
      <c r="Q72" s="97">
        <v>397542.8</v>
      </c>
    </row>
    <row r="73" spans="2:17" s="85" customFormat="1" ht="15.75">
      <c r="B73" s="86">
        <v>426800</v>
      </c>
      <c r="C73" s="87" t="s">
        <v>76</v>
      </c>
      <c r="D73" s="88">
        <v>200000</v>
      </c>
      <c r="E73" s="89"/>
      <c r="F73" s="90"/>
      <c r="G73" s="91"/>
      <c r="H73" s="90"/>
      <c r="I73" s="92">
        <f t="shared" si="4"/>
        <v>0</v>
      </c>
      <c r="J73" s="93">
        <f t="shared" si="8"/>
        <v>200000</v>
      </c>
      <c r="K73" s="94">
        <v>150000</v>
      </c>
      <c r="L73" s="88"/>
      <c r="M73" s="95"/>
      <c r="N73" s="96">
        <f t="shared" si="18"/>
        <v>0</v>
      </c>
      <c r="O73" s="93">
        <f t="shared" si="19"/>
        <v>150000</v>
      </c>
      <c r="P73" s="94">
        <f t="shared" si="20"/>
        <v>350000</v>
      </c>
      <c r="Q73" s="97"/>
    </row>
    <row r="74" spans="2:17" s="85" customFormat="1" ht="15.75">
      <c r="B74" s="86">
        <v>426900</v>
      </c>
      <c r="C74" s="87" t="s">
        <v>77</v>
      </c>
      <c r="D74" s="88">
        <v>100000</v>
      </c>
      <c r="E74" s="89"/>
      <c r="F74" s="90"/>
      <c r="G74" s="91"/>
      <c r="H74" s="90"/>
      <c r="I74" s="92">
        <f t="shared" si="4"/>
        <v>0</v>
      </c>
      <c r="J74" s="93">
        <f aca="true" t="shared" si="21" ref="J74:J98">+D74+I74</f>
        <v>100000</v>
      </c>
      <c r="K74" s="94">
        <v>787000</v>
      </c>
      <c r="L74" s="88"/>
      <c r="M74" s="95"/>
      <c r="N74" s="96">
        <f t="shared" si="18"/>
        <v>0</v>
      </c>
      <c r="O74" s="93">
        <f t="shared" si="19"/>
        <v>787000</v>
      </c>
      <c r="P74" s="94">
        <f t="shared" si="20"/>
        <v>887000</v>
      </c>
      <c r="Q74" s="97">
        <v>219143.58</v>
      </c>
    </row>
    <row r="75" spans="2:17" s="105" customFormat="1" ht="15.75">
      <c r="B75" s="119">
        <v>430000</v>
      </c>
      <c r="C75" s="120" t="s">
        <v>78</v>
      </c>
      <c r="D75" s="121">
        <f aca="true" t="shared" si="22" ref="D75:H76">SUM(D76)</f>
        <v>0</v>
      </c>
      <c r="E75" s="122">
        <f t="shared" si="22"/>
        <v>0</v>
      </c>
      <c r="F75" s="123">
        <f>SUM(F76)</f>
        <v>0</v>
      </c>
      <c r="G75" s="124">
        <f t="shared" si="22"/>
        <v>0</v>
      </c>
      <c r="H75" s="123">
        <f t="shared" si="22"/>
        <v>0</v>
      </c>
      <c r="I75" s="104">
        <f aca="true" t="shared" si="23" ref="I75:I97">+E75+F75+G75+H75</f>
        <v>0</v>
      </c>
      <c r="J75" s="125">
        <f t="shared" si="21"/>
        <v>0</v>
      </c>
      <c r="K75" s="126">
        <f aca="true" t="shared" si="24" ref="K75:M76">SUM(K76)</f>
        <v>0</v>
      </c>
      <c r="L75" s="121">
        <f t="shared" si="24"/>
        <v>0</v>
      </c>
      <c r="M75" s="127">
        <f t="shared" si="24"/>
        <v>0</v>
      </c>
      <c r="N75" s="128">
        <f aca="true" t="shared" si="25" ref="N75:N98">+L75+M75</f>
        <v>0</v>
      </c>
      <c r="O75" s="125">
        <f aca="true" t="shared" si="26" ref="O75:O98">+K75+N75</f>
        <v>0</v>
      </c>
      <c r="P75" s="126">
        <f aca="true" t="shared" si="27" ref="P75:P98">+J75+O75</f>
        <v>0</v>
      </c>
      <c r="Q75" s="129">
        <f>SUM(Q76)</f>
        <v>0</v>
      </c>
    </row>
    <row r="76" spans="2:17" s="118" customFormat="1" ht="15.75">
      <c r="B76" s="106">
        <v>431000</v>
      </c>
      <c r="C76" s="107" t="s">
        <v>78</v>
      </c>
      <c r="D76" s="108">
        <f t="shared" si="22"/>
        <v>0</v>
      </c>
      <c r="E76" s="109">
        <f t="shared" si="22"/>
        <v>0</v>
      </c>
      <c r="F76" s="110">
        <f>SUM(F77)</f>
        <v>0</v>
      </c>
      <c r="G76" s="111">
        <f t="shared" si="22"/>
        <v>0</v>
      </c>
      <c r="H76" s="110">
        <f t="shared" si="22"/>
        <v>0</v>
      </c>
      <c r="I76" s="112">
        <f t="shared" si="23"/>
        <v>0</v>
      </c>
      <c r="J76" s="113">
        <f t="shared" si="21"/>
        <v>0</v>
      </c>
      <c r="K76" s="114">
        <f t="shared" si="24"/>
        <v>0</v>
      </c>
      <c r="L76" s="108">
        <f t="shared" si="24"/>
        <v>0</v>
      </c>
      <c r="M76" s="115">
        <f t="shared" si="24"/>
        <v>0</v>
      </c>
      <c r="N76" s="116">
        <f t="shared" si="25"/>
        <v>0</v>
      </c>
      <c r="O76" s="113">
        <f t="shared" si="26"/>
        <v>0</v>
      </c>
      <c r="P76" s="114">
        <f t="shared" si="27"/>
        <v>0</v>
      </c>
      <c r="Q76" s="117">
        <f>SUM(Q77)</f>
        <v>0</v>
      </c>
    </row>
    <row r="77" spans="2:17" s="85" customFormat="1" ht="15.75">
      <c r="B77" s="86">
        <v>431100</v>
      </c>
      <c r="C77" s="87" t="s">
        <v>79</v>
      </c>
      <c r="D77" s="88"/>
      <c r="E77" s="89"/>
      <c r="F77" s="90"/>
      <c r="G77" s="91"/>
      <c r="H77" s="90"/>
      <c r="I77" s="92">
        <f t="shared" si="23"/>
        <v>0</v>
      </c>
      <c r="J77" s="93">
        <f t="shared" si="21"/>
        <v>0</v>
      </c>
      <c r="K77" s="94"/>
      <c r="L77" s="88"/>
      <c r="M77" s="95"/>
      <c r="N77" s="96">
        <f t="shared" si="25"/>
        <v>0</v>
      </c>
      <c r="O77" s="93">
        <f t="shared" si="26"/>
        <v>0</v>
      </c>
      <c r="P77" s="94">
        <f t="shared" si="27"/>
        <v>0</v>
      </c>
      <c r="Q77" s="97"/>
    </row>
    <row r="78" spans="2:17" s="105" customFormat="1" ht="15.75">
      <c r="B78" s="119">
        <v>480000</v>
      </c>
      <c r="C78" s="120" t="s">
        <v>80</v>
      </c>
      <c r="D78" s="121">
        <f>SUM(D79+D82)</f>
        <v>0</v>
      </c>
      <c r="E78" s="122">
        <f>SUM(E79+E82)</f>
        <v>0</v>
      </c>
      <c r="F78" s="123">
        <f>SUM(F79+F82)</f>
        <v>0</v>
      </c>
      <c r="G78" s="124">
        <f>SUM(G79+G82)</f>
        <v>0</v>
      </c>
      <c r="H78" s="123">
        <f>SUM(H79+H82)</f>
        <v>0</v>
      </c>
      <c r="I78" s="104">
        <f t="shared" si="23"/>
        <v>0</v>
      </c>
      <c r="J78" s="125">
        <f t="shared" si="21"/>
        <v>0</v>
      </c>
      <c r="K78" s="126">
        <f>SUM(K79+K82)</f>
        <v>80000</v>
      </c>
      <c r="L78" s="121">
        <f>SUM(L79+L82)</f>
        <v>0</v>
      </c>
      <c r="M78" s="127">
        <f>SUM(M79+M82)</f>
        <v>0</v>
      </c>
      <c r="N78" s="128">
        <f t="shared" si="25"/>
        <v>0</v>
      </c>
      <c r="O78" s="125">
        <f t="shared" si="26"/>
        <v>80000</v>
      </c>
      <c r="P78" s="126">
        <f t="shared" si="27"/>
        <v>80000</v>
      </c>
      <c r="Q78" s="129">
        <f>SUM(Q79+Q82)</f>
        <v>0</v>
      </c>
    </row>
    <row r="79" spans="2:17" s="118" customFormat="1" ht="15.75">
      <c r="B79" s="106">
        <v>482000</v>
      </c>
      <c r="C79" s="107" t="s">
        <v>81</v>
      </c>
      <c r="D79" s="108">
        <f>SUM(D80:D81)</f>
        <v>0</v>
      </c>
      <c r="E79" s="109">
        <f>SUM(E80:E81)</f>
        <v>0</v>
      </c>
      <c r="F79" s="110">
        <f>SUM(F80:F81)</f>
        <v>0</v>
      </c>
      <c r="G79" s="111">
        <f>SUM(G80:G81)</f>
        <v>0</v>
      </c>
      <c r="H79" s="110">
        <f>SUM(H80:H81)</f>
        <v>0</v>
      </c>
      <c r="I79" s="112">
        <f t="shared" si="23"/>
        <v>0</v>
      </c>
      <c r="J79" s="113">
        <f t="shared" si="21"/>
        <v>0</v>
      </c>
      <c r="K79" s="114">
        <f>SUM(K80:K81)</f>
        <v>80000</v>
      </c>
      <c r="L79" s="108">
        <f>SUM(L80:L81)</f>
        <v>0</v>
      </c>
      <c r="M79" s="115">
        <f>SUM(M80:M81)</f>
        <v>0</v>
      </c>
      <c r="N79" s="116">
        <f t="shared" si="25"/>
        <v>0</v>
      </c>
      <c r="O79" s="113">
        <f t="shared" si="26"/>
        <v>80000</v>
      </c>
      <c r="P79" s="114">
        <f t="shared" si="27"/>
        <v>80000</v>
      </c>
      <c r="Q79" s="117">
        <f>SUM(Q80:Q81)</f>
        <v>0</v>
      </c>
    </row>
    <row r="80" spans="2:17" s="85" customFormat="1" ht="15.75">
      <c r="B80" s="86">
        <v>482100</v>
      </c>
      <c r="C80" s="87" t="s">
        <v>82</v>
      </c>
      <c r="D80" s="88"/>
      <c r="E80" s="89"/>
      <c r="F80" s="90"/>
      <c r="G80" s="91"/>
      <c r="H80" s="90"/>
      <c r="I80" s="92">
        <f t="shared" si="23"/>
        <v>0</v>
      </c>
      <c r="J80" s="93">
        <f t="shared" si="21"/>
        <v>0</v>
      </c>
      <c r="K80" s="94">
        <v>30000</v>
      </c>
      <c r="L80" s="88"/>
      <c r="M80" s="95"/>
      <c r="N80" s="96">
        <f t="shared" si="25"/>
        <v>0</v>
      </c>
      <c r="O80" s="93">
        <f t="shared" si="26"/>
        <v>30000</v>
      </c>
      <c r="P80" s="94">
        <f t="shared" si="27"/>
        <v>30000</v>
      </c>
      <c r="Q80" s="97"/>
    </row>
    <row r="81" spans="2:17" s="85" customFormat="1" ht="15.75">
      <c r="B81" s="86">
        <v>482200</v>
      </c>
      <c r="C81" s="87" t="s">
        <v>83</v>
      </c>
      <c r="D81" s="88"/>
      <c r="E81" s="89"/>
      <c r="F81" s="90"/>
      <c r="G81" s="91"/>
      <c r="H81" s="90"/>
      <c r="I81" s="92">
        <f t="shared" si="23"/>
        <v>0</v>
      </c>
      <c r="J81" s="93">
        <f t="shared" si="21"/>
        <v>0</v>
      </c>
      <c r="K81" s="94">
        <v>50000</v>
      </c>
      <c r="L81" s="88"/>
      <c r="M81" s="95"/>
      <c r="N81" s="96">
        <f t="shared" si="25"/>
        <v>0</v>
      </c>
      <c r="O81" s="93">
        <f t="shared" si="26"/>
        <v>50000</v>
      </c>
      <c r="P81" s="94">
        <f t="shared" si="27"/>
        <v>50000</v>
      </c>
      <c r="Q81" s="97"/>
    </row>
    <row r="82" spans="2:17" s="118" customFormat="1" ht="15.75">
      <c r="B82" s="106">
        <v>483000</v>
      </c>
      <c r="C82" s="107" t="s">
        <v>84</v>
      </c>
      <c r="D82" s="108">
        <f>SUM(D83)</f>
        <v>0</v>
      </c>
      <c r="E82" s="109">
        <f>SUM(E83)</f>
        <v>0</v>
      </c>
      <c r="F82" s="110">
        <f>SUM(F83)</f>
        <v>0</v>
      </c>
      <c r="G82" s="111">
        <f>SUM(G83)</f>
        <v>0</v>
      </c>
      <c r="H82" s="110">
        <f>SUM(H83)</f>
        <v>0</v>
      </c>
      <c r="I82" s="112">
        <f t="shared" si="23"/>
        <v>0</v>
      </c>
      <c r="J82" s="113">
        <f t="shared" si="21"/>
        <v>0</v>
      </c>
      <c r="K82" s="114">
        <f>SUM(K83)</f>
        <v>0</v>
      </c>
      <c r="L82" s="108">
        <f>SUM(L83)</f>
        <v>0</v>
      </c>
      <c r="M82" s="115">
        <f>SUM(M83)</f>
        <v>0</v>
      </c>
      <c r="N82" s="116">
        <f t="shared" si="25"/>
        <v>0</v>
      </c>
      <c r="O82" s="113">
        <f t="shared" si="26"/>
        <v>0</v>
      </c>
      <c r="P82" s="114">
        <f t="shared" si="27"/>
        <v>0</v>
      </c>
      <c r="Q82" s="117">
        <f>SUM(Q83)</f>
        <v>0</v>
      </c>
    </row>
    <row r="83" spans="2:17" s="85" customFormat="1" ht="15.75">
      <c r="B83" s="86">
        <v>483100</v>
      </c>
      <c r="C83" s="87" t="s">
        <v>85</v>
      </c>
      <c r="D83" s="88"/>
      <c r="E83" s="89"/>
      <c r="F83" s="90"/>
      <c r="G83" s="91"/>
      <c r="H83" s="90"/>
      <c r="I83" s="92">
        <f t="shared" si="23"/>
        <v>0</v>
      </c>
      <c r="J83" s="93">
        <f t="shared" si="21"/>
        <v>0</v>
      </c>
      <c r="K83" s="94"/>
      <c r="L83" s="88"/>
      <c r="M83" s="95"/>
      <c r="N83" s="96">
        <f t="shared" si="25"/>
        <v>0</v>
      </c>
      <c r="O83" s="93">
        <f t="shared" si="26"/>
        <v>0</v>
      </c>
      <c r="P83" s="94">
        <f t="shared" si="27"/>
        <v>0</v>
      </c>
      <c r="Q83" s="97"/>
    </row>
    <row r="84" spans="2:17" ht="15.75">
      <c r="B84" s="6">
        <v>500000</v>
      </c>
      <c r="C84" s="7" t="s">
        <v>86</v>
      </c>
      <c r="D84" s="8">
        <f>SUM(D85+D95)</f>
        <v>0</v>
      </c>
      <c r="E84" s="9">
        <f>SUM(E85+E95)</f>
        <v>350000</v>
      </c>
      <c r="F84" s="79">
        <f>SUM(F85+F95)</f>
        <v>0</v>
      </c>
      <c r="G84" s="75">
        <f>SUM(G85+G95)</f>
        <v>0</v>
      </c>
      <c r="H84" s="79">
        <f>SUM(H85+H95)</f>
        <v>0</v>
      </c>
      <c r="I84" s="79">
        <f t="shared" si="23"/>
        <v>350000</v>
      </c>
      <c r="J84" s="10">
        <f t="shared" si="21"/>
        <v>350000</v>
      </c>
      <c r="K84" s="11">
        <f>SUM(K85+K95)</f>
        <v>0</v>
      </c>
      <c r="L84" s="8">
        <f>SUM(L85+L95)</f>
        <v>350000</v>
      </c>
      <c r="M84" s="12">
        <f>SUM(M85+M95)</f>
        <v>0</v>
      </c>
      <c r="N84" s="13">
        <f t="shared" si="25"/>
        <v>350000</v>
      </c>
      <c r="O84" s="10">
        <f t="shared" si="26"/>
        <v>350000</v>
      </c>
      <c r="P84" s="11">
        <f t="shared" si="27"/>
        <v>700000</v>
      </c>
      <c r="Q84" s="14">
        <f>SUM(Q85+Q95)</f>
        <v>0</v>
      </c>
    </row>
    <row r="85" spans="2:17" s="105" customFormat="1" ht="15.75">
      <c r="B85" s="119">
        <v>510000</v>
      </c>
      <c r="C85" s="120" t="s">
        <v>87</v>
      </c>
      <c r="D85" s="121">
        <f>SUM(D93+D89+D86)</f>
        <v>0</v>
      </c>
      <c r="E85" s="122">
        <f>SUM(E93+E89+E86)</f>
        <v>350000</v>
      </c>
      <c r="F85" s="123">
        <f>SUM(F93+F89+F86)</f>
        <v>0</v>
      </c>
      <c r="G85" s="124">
        <f>SUM(G93+G89+G86)</f>
        <v>0</v>
      </c>
      <c r="H85" s="123">
        <f>SUM(H93+H89+H86)</f>
        <v>0</v>
      </c>
      <c r="I85" s="104">
        <f t="shared" si="23"/>
        <v>350000</v>
      </c>
      <c r="J85" s="125">
        <f t="shared" si="21"/>
        <v>350000</v>
      </c>
      <c r="K85" s="126">
        <f>SUM(K93+K89+K86)</f>
        <v>0</v>
      </c>
      <c r="L85" s="121">
        <f>SUM(L93+L89+L86)</f>
        <v>350000</v>
      </c>
      <c r="M85" s="127">
        <f>SUM(M93+M89+M86)</f>
        <v>0</v>
      </c>
      <c r="N85" s="128">
        <f t="shared" si="25"/>
        <v>350000</v>
      </c>
      <c r="O85" s="125">
        <f t="shared" si="26"/>
        <v>350000</v>
      </c>
      <c r="P85" s="126">
        <f t="shared" si="27"/>
        <v>700000</v>
      </c>
      <c r="Q85" s="129">
        <f>SUM(Q93+Q89+Q86)</f>
        <v>0</v>
      </c>
    </row>
    <row r="86" spans="2:17" s="118" customFormat="1" ht="15.75">
      <c r="B86" s="106">
        <v>511000</v>
      </c>
      <c r="C86" s="107" t="s">
        <v>88</v>
      </c>
      <c r="D86" s="108">
        <f>SUM(D87:D88)</f>
        <v>0</v>
      </c>
      <c r="E86" s="109">
        <f>SUM(E87:E88)</f>
        <v>0</v>
      </c>
      <c r="F86" s="110">
        <f>SUM(F87:F88)</f>
        <v>0</v>
      </c>
      <c r="G86" s="111">
        <f>SUM(G87:G88)</f>
        <v>0</v>
      </c>
      <c r="H86" s="110">
        <f>SUM(H87:H88)</f>
        <v>0</v>
      </c>
      <c r="I86" s="112">
        <f t="shared" si="23"/>
        <v>0</v>
      </c>
      <c r="J86" s="113">
        <f t="shared" si="21"/>
        <v>0</v>
      </c>
      <c r="K86" s="114">
        <f>SUM(K87:K88)</f>
        <v>0</v>
      </c>
      <c r="L86" s="108">
        <f>SUM(L87:L88)</f>
        <v>0</v>
      </c>
      <c r="M86" s="115">
        <f>SUM(M87:M88)</f>
        <v>0</v>
      </c>
      <c r="N86" s="116">
        <f t="shared" si="25"/>
        <v>0</v>
      </c>
      <c r="O86" s="113">
        <f t="shared" si="26"/>
        <v>0</v>
      </c>
      <c r="P86" s="114">
        <f t="shared" si="27"/>
        <v>0</v>
      </c>
      <c r="Q86" s="117">
        <f>SUM(Q87:Q88)</f>
        <v>0</v>
      </c>
    </row>
    <row r="87" spans="2:17" s="85" customFormat="1" ht="15.75">
      <c r="B87" s="86">
        <v>511300</v>
      </c>
      <c r="C87" s="87" t="s">
        <v>89</v>
      </c>
      <c r="D87" s="88"/>
      <c r="E87" s="89"/>
      <c r="F87" s="90"/>
      <c r="G87" s="91"/>
      <c r="H87" s="90"/>
      <c r="I87" s="92">
        <f t="shared" si="23"/>
        <v>0</v>
      </c>
      <c r="J87" s="93">
        <f t="shared" si="21"/>
        <v>0</v>
      </c>
      <c r="K87" s="94"/>
      <c r="L87" s="88"/>
      <c r="M87" s="95"/>
      <c r="N87" s="96">
        <f t="shared" si="25"/>
        <v>0</v>
      </c>
      <c r="O87" s="93">
        <f t="shared" si="26"/>
        <v>0</v>
      </c>
      <c r="P87" s="94">
        <f t="shared" si="27"/>
        <v>0</v>
      </c>
      <c r="Q87" s="97"/>
    </row>
    <row r="88" spans="2:17" s="85" customFormat="1" ht="15.75">
      <c r="B88" s="86">
        <v>511400</v>
      </c>
      <c r="C88" s="87" t="s">
        <v>90</v>
      </c>
      <c r="D88" s="88"/>
      <c r="E88" s="89"/>
      <c r="F88" s="90"/>
      <c r="G88" s="91"/>
      <c r="H88" s="90"/>
      <c r="I88" s="92">
        <f t="shared" si="23"/>
        <v>0</v>
      </c>
      <c r="J88" s="93">
        <f t="shared" si="21"/>
        <v>0</v>
      </c>
      <c r="K88" s="94"/>
      <c r="L88" s="88"/>
      <c r="M88" s="95"/>
      <c r="N88" s="96">
        <f t="shared" si="25"/>
        <v>0</v>
      </c>
      <c r="O88" s="93">
        <f t="shared" si="26"/>
        <v>0</v>
      </c>
      <c r="P88" s="94">
        <f t="shared" si="27"/>
        <v>0</v>
      </c>
      <c r="Q88" s="97"/>
    </row>
    <row r="89" spans="2:17" s="118" customFormat="1" ht="15.75">
      <c r="B89" s="106">
        <v>512000</v>
      </c>
      <c r="C89" s="107" t="s">
        <v>91</v>
      </c>
      <c r="D89" s="108">
        <f>SUM(D90:D92)</f>
        <v>0</v>
      </c>
      <c r="E89" s="109">
        <f>SUM(E90:E92)</f>
        <v>350000</v>
      </c>
      <c r="F89" s="110">
        <f>SUM(F90:F92)</f>
        <v>0</v>
      </c>
      <c r="G89" s="111">
        <f>SUM(G90:G92)</f>
        <v>0</v>
      </c>
      <c r="H89" s="110">
        <f>SUM(H90:H92)</f>
        <v>0</v>
      </c>
      <c r="I89" s="112">
        <f t="shared" si="23"/>
        <v>350000</v>
      </c>
      <c r="J89" s="113">
        <f t="shared" si="21"/>
        <v>350000</v>
      </c>
      <c r="K89" s="114">
        <f>SUM(K90:K92)</f>
        <v>0</v>
      </c>
      <c r="L89" s="108">
        <f>SUM(L90:L92)</f>
        <v>350000</v>
      </c>
      <c r="M89" s="115">
        <f>SUM(M90:M92)</f>
        <v>0</v>
      </c>
      <c r="N89" s="116">
        <f t="shared" si="25"/>
        <v>350000</v>
      </c>
      <c r="O89" s="113">
        <f t="shared" si="26"/>
        <v>350000</v>
      </c>
      <c r="P89" s="114">
        <f t="shared" si="27"/>
        <v>700000</v>
      </c>
      <c r="Q89" s="117">
        <f>SUM(Q90:Q92)</f>
        <v>0</v>
      </c>
    </row>
    <row r="90" spans="2:17" s="85" customFormat="1" ht="15.75">
      <c r="B90" s="86">
        <v>512200</v>
      </c>
      <c r="C90" s="87" t="s">
        <v>92</v>
      </c>
      <c r="D90" s="88"/>
      <c r="E90" s="89"/>
      <c r="F90" s="90"/>
      <c r="G90" s="91"/>
      <c r="H90" s="90"/>
      <c r="I90" s="92">
        <f t="shared" si="23"/>
        <v>0</v>
      </c>
      <c r="J90" s="93">
        <f t="shared" si="21"/>
        <v>0</v>
      </c>
      <c r="K90" s="94"/>
      <c r="L90" s="88"/>
      <c r="M90" s="95"/>
      <c r="N90" s="96">
        <f t="shared" si="25"/>
        <v>0</v>
      </c>
      <c r="O90" s="93">
        <f t="shared" si="26"/>
        <v>0</v>
      </c>
      <c r="P90" s="94">
        <f t="shared" si="27"/>
        <v>0</v>
      </c>
      <c r="Q90" s="97"/>
    </row>
    <row r="91" spans="2:17" s="85" customFormat="1" ht="15.75">
      <c r="B91" s="86">
        <v>512600</v>
      </c>
      <c r="C91" s="87" t="s">
        <v>93</v>
      </c>
      <c r="D91" s="88"/>
      <c r="E91" s="89">
        <v>350000</v>
      </c>
      <c r="F91" s="90"/>
      <c r="G91" s="91"/>
      <c r="H91" s="90"/>
      <c r="I91" s="92">
        <f t="shared" si="23"/>
        <v>350000</v>
      </c>
      <c r="J91" s="93">
        <f t="shared" si="21"/>
        <v>350000</v>
      </c>
      <c r="K91" s="94"/>
      <c r="L91" s="88">
        <v>350000</v>
      </c>
      <c r="M91" s="95"/>
      <c r="N91" s="96">
        <f t="shared" si="25"/>
        <v>350000</v>
      </c>
      <c r="O91" s="93">
        <f t="shared" si="26"/>
        <v>350000</v>
      </c>
      <c r="P91" s="94">
        <f t="shared" si="27"/>
        <v>700000</v>
      </c>
      <c r="Q91" s="97"/>
    </row>
    <row r="92" spans="2:17" s="85" customFormat="1" ht="15.75">
      <c r="B92" s="86">
        <v>512900</v>
      </c>
      <c r="C92" s="87" t="s">
        <v>94</v>
      </c>
      <c r="D92" s="88"/>
      <c r="E92" s="89"/>
      <c r="F92" s="90"/>
      <c r="G92" s="91"/>
      <c r="H92" s="90"/>
      <c r="I92" s="92">
        <f t="shared" si="23"/>
        <v>0</v>
      </c>
      <c r="J92" s="93">
        <f t="shared" si="21"/>
        <v>0</v>
      </c>
      <c r="K92" s="94"/>
      <c r="L92" s="88"/>
      <c r="M92" s="95"/>
      <c r="N92" s="96">
        <f t="shared" si="25"/>
        <v>0</v>
      </c>
      <c r="O92" s="93">
        <f t="shared" si="26"/>
        <v>0</v>
      </c>
      <c r="P92" s="94">
        <f t="shared" si="27"/>
        <v>0</v>
      </c>
      <c r="Q92" s="97"/>
    </row>
    <row r="93" spans="2:17" s="118" customFormat="1" ht="15.75">
      <c r="B93" s="106">
        <v>515000</v>
      </c>
      <c r="C93" s="107" t="s">
        <v>95</v>
      </c>
      <c r="D93" s="108">
        <f>SUM(D94)</f>
        <v>0</v>
      </c>
      <c r="E93" s="109">
        <f>SUM(E94)</f>
        <v>0</v>
      </c>
      <c r="F93" s="110">
        <f>SUM(F94)</f>
        <v>0</v>
      </c>
      <c r="G93" s="111">
        <f>SUM(G94)</f>
        <v>0</v>
      </c>
      <c r="H93" s="110">
        <f>SUM(H94)</f>
        <v>0</v>
      </c>
      <c r="I93" s="112">
        <f t="shared" si="23"/>
        <v>0</v>
      </c>
      <c r="J93" s="113">
        <f t="shared" si="21"/>
        <v>0</v>
      </c>
      <c r="K93" s="114">
        <f>SUM(K94)</f>
        <v>0</v>
      </c>
      <c r="L93" s="108">
        <f>SUM(L94)</f>
        <v>0</v>
      </c>
      <c r="M93" s="115">
        <f>SUM(M94)</f>
        <v>0</v>
      </c>
      <c r="N93" s="116">
        <f t="shared" si="25"/>
        <v>0</v>
      </c>
      <c r="O93" s="113">
        <f t="shared" si="26"/>
        <v>0</v>
      </c>
      <c r="P93" s="114">
        <f t="shared" si="27"/>
        <v>0</v>
      </c>
      <c r="Q93" s="117">
        <f>SUM(Q94)</f>
        <v>0</v>
      </c>
    </row>
    <row r="94" spans="2:17" s="85" customFormat="1" ht="15.75">
      <c r="B94" s="86">
        <v>515100</v>
      </c>
      <c r="C94" s="87" t="s">
        <v>96</v>
      </c>
      <c r="D94" s="88"/>
      <c r="E94" s="89"/>
      <c r="F94" s="90"/>
      <c r="G94" s="91"/>
      <c r="H94" s="90"/>
      <c r="I94" s="92">
        <f t="shared" si="23"/>
        <v>0</v>
      </c>
      <c r="J94" s="93">
        <f t="shared" si="21"/>
        <v>0</v>
      </c>
      <c r="K94" s="94"/>
      <c r="L94" s="88"/>
      <c r="M94" s="95"/>
      <c r="N94" s="96">
        <f t="shared" si="25"/>
        <v>0</v>
      </c>
      <c r="O94" s="93">
        <f t="shared" si="26"/>
        <v>0</v>
      </c>
      <c r="P94" s="94">
        <f t="shared" si="27"/>
        <v>0</v>
      </c>
      <c r="Q94" s="97"/>
    </row>
    <row r="95" spans="2:17" s="105" customFormat="1" ht="15.75">
      <c r="B95" s="119">
        <v>520000</v>
      </c>
      <c r="C95" s="120" t="s">
        <v>97</v>
      </c>
      <c r="D95" s="121">
        <f aca="true" t="shared" si="28" ref="D95:H96">SUM(D96)</f>
        <v>0</v>
      </c>
      <c r="E95" s="122">
        <f t="shared" si="28"/>
        <v>0</v>
      </c>
      <c r="F95" s="123">
        <f>SUM(F96)</f>
        <v>0</v>
      </c>
      <c r="G95" s="124">
        <f t="shared" si="28"/>
        <v>0</v>
      </c>
      <c r="H95" s="123">
        <f t="shared" si="28"/>
        <v>0</v>
      </c>
      <c r="I95" s="104">
        <f t="shared" si="23"/>
        <v>0</v>
      </c>
      <c r="J95" s="125">
        <f t="shared" si="21"/>
        <v>0</v>
      </c>
      <c r="K95" s="126">
        <f aca="true" t="shared" si="29" ref="K95:M96">SUM(K96)</f>
        <v>0</v>
      </c>
      <c r="L95" s="121">
        <f t="shared" si="29"/>
        <v>0</v>
      </c>
      <c r="M95" s="127">
        <f t="shared" si="29"/>
        <v>0</v>
      </c>
      <c r="N95" s="128">
        <f t="shared" si="25"/>
        <v>0</v>
      </c>
      <c r="O95" s="125">
        <f t="shared" si="26"/>
        <v>0</v>
      </c>
      <c r="P95" s="126">
        <f t="shared" si="27"/>
        <v>0</v>
      </c>
      <c r="Q95" s="129">
        <f>SUM(Q96)</f>
        <v>0</v>
      </c>
    </row>
    <row r="96" spans="2:17" s="118" customFormat="1" ht="15.75">
      <c r="B96" s="106">
        <v>523000</v>
      </c>
      <c r="C96" s="107" t="s">
        <v>98</v>
      </c>
      <c r="D96" s="108">
        <f t="shared" si="28"/>
        <v>0</v>
      </c>
      <c r="E96" s="109">
        <f t="shared" si="28"/>
        <v>0</v>
      </c>
      <c r="F96" s="110">
        <f>SUM(F97)</f>
        <v>0</v>
      </c>
      <c r="G96" s="111">
        <f t="shared" si="28"/>
        <v>0</v>
      </c>
      <c r="H96" s="110">
        <f t="shared" si="28"/>
        <v>0</v>
      </c>
      <c r="I96" s="112">
        <f t="shared" si="23"/>
        <v>0</v>
      </c>
      <c r="J96" s="113">
        <f t="shared" si="21"/>
        <v>0</v>
      </c>
      <c r="K96" s="114">
        <f t="shared" si="29"/>
        <v>0</v>
      </c>
      <c r="L96" s="108">
        <f t="shared" si="29"/>
        <v>0</v>
      </c>
      <c r="M96" s="115">
        <f t="shared" si="29"/>
        <v>0</v>
      </c>
      <c r="N96" s="116">
        <f t="shared" si="25"/>
        <v>0</v>
      </c>
      <c r="O96" s="113">
        <f t="shared" si="26"/>
        <v>0</v>
      </c>
      <c r="P96" s="114">
        <f t="shared" si="27"/>
        <v>0</v>
      </c>
      <c r="Q96" s="117">
        <f>SUM(Q97)</f>
        <v>0</v>
      </c>
    </row>
    <row r="97" spans="2:17" s="85" customFormat="1" ht="15.75">
      <c r="B97" s="86">
        <v>523100</v>
      </c>
      <c r="C97" s="87" t="s">
        <v>99</v>
      </c>
      <c r="D97" s="99"/>
      <c r="E97" s="100"/>
      <c r="F97" s="90"/>
      <c r="G97" s="91"/>
      <c r="H97" s="90"/>
      <c r="I97" s="92">
        <f t="shared" si="23"/>
        <v>0</v>
      </c>
      <c r="J97" s="101">
        <f t="shared" si="21"/>
        <v>0</v>
      </c>
      <c r="K97" s="94"/>
      <c r="L97" s="88"/>
      <c r="M97" s="95"/>
      <c r="N97" s="96">
        <f t="shared" si="25"/>
        <v>0</v>
      </c>
      <c r="O97" s="102">
        <f t="shared" si="26"/>
        <v>0</v>
      </c>
      <c r="P97" s="103">
        <f t="shared" si="27"/>
        <v>0</v>
      </c>
      <c r="Q97" s="97"/>
    </row>
    <row r="98" spans="2:17" ht="16.5" thickBot="1">
      <c r="B98" s="61" t="s">
        <v>100</v>
      </c>
      <c r="C98" s="62" t="s">
        <v>101</v>
      </c>
      <c r="D98" s="76">
        <f>SUM(D10+D84)</f>
        <v>168947500</v>
      </c>
      <c r="E98" s="76">
        <f>SUM(E10+E84)</f>
        <v>5896000</v>
      </c>
      <c r="F98" s="80">
        <f>SUM(F10+F84)</f>
        <v>3846750.32</v>
      </c>
      <c r="G98" s="76">
        <f>SUM(G10+G84)</f>
        <v>0</v>
      </c>
      <c r="H98" s="80">
        <f>SUM(H10+H84)</f>
        <v>0</v>
      </c>
      <c r="I98" s="80">
        <f>SUM(E98:H98)</f>
        <v>9742750.32</v>
      </c>
      <c r="J98" s="65">
        <f t="shared" si="21"/>
        <v>178690250.32</v>
      </c>
      <c r="K98" s="66">
        <f>SUM(K10+K84)</f>
        <v>33000000</v>
      </c>
      <c r="L98" s="67">
        <f>SUM(L10+L84)</f>
        <v>9318071</v>
      </c>
      <c r="M98" s="68">
        <f>SUM(M10+M84)</f>
        <v>0</v>
      </c>
      <c r="N98" s="69">
        <f t="shared" si="25"/>
        <v>9318071</v>
      </c>
      <c r="O98" s="81">
        <f t="shared" si="26"/>
        <v>42318071</v>
      </c>
      <c r="P98" s="82">
        <f t="shared" si="27"/>
        <v>221008321.32</v>
      </c>
      <c r="Q98" s="72">
        <f>SUM(Q10+Q84)</f>
        <v>20456029.49</v>
      </c>
    </row>
  </sheetData>
  <sheetProtection/>
  <mergeCells count="11">
    <mergeCell ref="E8:H8"/>
    <mergeCell ref="O8:O9"/>
    <mergeCell ref="P8:P9"/>
    <mergeCell ref="Q8:Q9"/>
    <mergeCell ref="B8:C9"/>
    <mergeCell ref="D8:D9"/>
    <mergeCell ref="J8:J9"/>
    <mergeCell ref="N8:N9"/>
    <mergeCell ref="K8:K9"/>
    <mergeCell ref="L8:M8"/>
    <mergeCell ref="I8:I9"/>
  </mergeCells>
  <printOptions/>
  <pageMargins left="0.11811023622047245" right="0.11811023622047245" top="0.7480314960629921" bottom="0.7480314960629921" header="0" footer="0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jovana.djordjevic</dc:creator>
  <cp:keywords/>
  <dc:description/>
  <cp:lastModifiedBy> </cp:lastModifiedBy>
  <cp:lastPrinted>2013-11-18T14:51:05Z</cp:lastPrinted>
  <dcterms:created xsi:type="dcterms:W3CDTF">2013-11-12T10:57:39Z</dcterms:created>
  <dcterms:modified xsi:type="dcterms:W3CDTF">2016-04-06T08:39:33Z</dcterms:modified>
  <cp:category/>
  <cp:version/>
  <cp:contentType/>
  <cp:contentStatus/>
</cp:coreProperties>
</file>