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440" windowHeight="12330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25725"/>
</workbook>
</file>

<file path=xl/calcChain.xml><?xml version="1.0" encoding="utf-8"?>
<calcChain xmlns="http://schemas.openxmlformats.org/spreadsheetml/2006/main">
  <c r="D98" i="2"/>
  <c r="D29" i="8" l="1"/>
  <c r="F29"/>
  <c r="E29"/>
  <c r="E28" s="1"/>
  <c r="F48"/>
  <c r="E48"/>
  <c r="D48"/>
  <c r="G48" s="1"/>
  <c r="D49"/>
  <c r="F116"/>
  <c r="E116"/>
  <c r="E115" s="1"/>
  <c r="E114" s="1"/>
  <c r="D116"/>
  <c r="G116" s="1"/>
  <c r="F115"/>
  <c r="F114" s="1"/>
  <c r="F113"/>
  <c r="F112" s="1"/>
  <c r="E113"/>
  <c r="E112" s="1"/>
  <c r="D113"/>
  <c r="D112" s="1"/>
  <c r="F111"/>
  <c r="E111"/>
  <c r="D111"/>
  <c r="F110"/>
  <c r="E110"/>
  <c r="D110"/>
  <c r="F109"/>
  <c r="E109"/>
  <c r="D109"/>
  <c r="F108"/>
  <c r="E108"/>
  <c r="F106"/>
  <c r="E106"/>
  <c r="D106"/>
  <c r="F105"/>
  <c r="E105"/>
  <c r="D105"/>
  <c r="D104" s="1"/>
  <c r="F101"/>
  <c r="F100" s="1"/>
  <c r="E101"/>
  <c r="E100" s="1"/>
  <c r="D101"/>
  <c r="D100" s="1"/>
  <c r="F99"/>
  <c r="F98" s="1"/>
  <c r="E99"/>
  <c r="E98" s="1"/>
  <c r="D99"/>
  <c r="F97"/>
  <c r="E97"/>
  <c r="D97"/>
  <c r="F96"/>
  <c r="F95" s="1"/>
  <c r="E96"/>
  <c r="F94"/>
  <c r="F93" s="1"/>
  <c r="E94"/>
  <c r="E93" s="1"/>
  <c r="D94"/>
  <c r="D93" s="1"/>
  <c r="F91"/>
  <c r="F90" s="1"/>
  <c r="E91"/>
  <c r="E90" s="1"/>
  <c r="D91"/>
  <c r="D90" s="1"/>
  <c r="F89"/>
  <c r="E89"/>
  <c r="D89"/>
  <c r="F88"/>
  <c r="E88"/>
  <c r="D88"/>
  <c r="F87"/>
  <c r="E87"/>
  <c r="D87"/>
  <c r="F86"/>
  <c r="E86"/>
  <c r="D86"/>
  <c r="F85"/>
  <c r="E85"/>
  <c r="D85"/>
  <c r="D84" s="1"/>
  <c r="F83"/>
  <c r="E83"/>
  <c r="D83"/>
  <c r="F82"/>
  <c r="F81" s="1"/>
  <c r="F80" s="1"/>
  <c r="E82"/>
  <c r="D82"/>
  <c r="E81"/>
  <c r="E80" s="1"/>
  <c r="D81"/>
  <c r="D80" s="1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F72" s="1"/>
  <c r="F71"/>
  <c r="E71"/>
  <c r="D71"/>
  <c r="F70"/>
  <c r="E70"/>
  <c r="E69" s="1"/>
  <c r="F68"/>
  <c r="E68"/>
  <c r="D68"/>
  <c r="F67"/>
  <c r="E67"/>
  <c r="D67"/>
  <c r="F66"/>
  <c r="E66"/>
  <c r="D66"/>
  <c r="F65"/>
  <c r="F63"/>
  <c r="E63"/>
  <c r="D63"/>
  <c r="G63" s="1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F54"/>
  <c r="E54"/>
  <c r="D54"/>
  <c r="F53"/>
  <c r="E53"/>
  <c r="D53"/>
  <c r="F52"/>
  <c r="E52"/>
  <c r="D52"/>
  <c r="F51"/>
  <c r="F50" s="1"/>
  <c r="F49"/>
  <c r="E49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G35" s="1"/>
  <c r="F34"/>
  <c r="F33" s="1"/>
  <c r="E34"/>
  <c r="D34"/>
  <c r="F31"/>
  <c r="F30" s="1"/>
  <c r="E31"/>
  <c r="E30" s="1"/>
  <c r="D31"/>
  <c r="D30" s="1"/>
  <c r="F28"/>
  <c r="F27"/>
  <c r="E27"/>
  <c r="D27"/>
  <c r="F26"/>
  <c r="E26"/>
  <c r="D26"/>
  <c r="F25"/>
  <c r="F24" s="1"/>
  <c r="E25"/>
  <c r="D25"/>
  <c r="G25" s="1"/>
  <c r="F23"/>
  <c r="F22" s="1"/>
  <c r="E23"/>
  <c r="E22" s="1"/>
  <c r="D23"/>
  <c r="D22" s="1"/>
  <c r="F21"/>
  <c r="E21"/>
  <c r="D21"/>
  <c r="F20"/>
  <c r="E20"/>
  <c r="D20"/>
  <c r="F19"/>
  <c r="E19"/>
  <c r="D19"/>
  <c r="F18"/>
  <c r="F17"/>
  <c r="F16" s="1"/>
  <c r="E17"/>
  <c r="E16" s="1"/>
  <c r="D17"/>
  <c r="G17" s="1"/>
  <c r="G8"/>
  <c r="G7"/>
  <c r="G116" i="6"/>
  <c r="F115"/>
  <c r="E115"/>
  <c r="G115" s="1"/>
  <c r="D115"/>
  <c r="F114"/>
  <c r="D114"/>
  <c r="G113"/>
  <c r="F112"/>
  <c r="G112" s="1"/>
  <c r="E112"/>
  <c r="D112"/>
  <c r="G111"/>
  <c r="G110"/>
  <c r="G109"/>
  <c r="G108"/>
  <c r="F107"/>
  <c r="F103" s="1"/>
  <c r="F102" s="1"/>
  <c r="E107"/>
  <c r="D107"/>
  <c r="G106"/>
  <c r="G105"/>
  <c r="F104"/>
  <c r="E104"/>
  <c r="D104"/>
  <c r="G104" s="1"/>
  <c r="E103"/>
  <c r="D103"/>
  <c r="G103" s="1"/>
  <c r="G101"/>
  <c r="F100"/>
  <c r="E100"/>
  <c r="G100" s="1"/>
  <c r="D100"/>
  <c r="G99"/>
  <c r="F98"/>
  <c r="G98" s="1"/>
  <c r="E98"/>
  <c r="D98"/>
  <c r="G97"/>
  <c r="G96"/>
  <c r="F95"/>
  <c r="E95"/>
  <c r="D95"/>
  <c r="G95" s="1"/>
  <c r="G94"/>
  <c r="F93"/>
  <c r="E93"/>
  <c r="G93" s="1"/>
  <c r="D93"/>
  <c r="E92"/>
  <c r="G91"/>
  <c r="F90"/>
  <c r="G90" s="1"/>
  <c r="E90"/>
  <c r="D90"/>
  <c r="G89"/>
  <c r="G88"/>
  <c r="G87"/>
  <c r="G86"/>
  <c r="G85"/>
  <c r="G84"/>
  <c r="F84"/>
  <c r="E84"/>
  <c r="D84"/>
  <c r="G83"/>
  <c r="G82"/>
  <c r="F81"/>
  <c r="E81"/>
  <c r="E80" s="1"/>
  <c r="D81"/>
  <c r="G81" s="1"/>
  <c r="F80"/>
  <c r="D80"/>
  <c r="G79"/>
  <c r="G78"/>
  <c r="G77"/>
  <c r="G76"/>
  <c r="G75"/>
  <c r="G74"/>
  <c r="G73"/>
  <c r="F72"/>
  <c r="E72"/>
  <c r="E32" s="1"/>
  <c r="E14" s="1"/>
  <c r="D72"/>
  <c r="G72" s="1"/>
  <c r="G71"/>
  <c r="G70"/>
  <c r="F69"/>
  <c r="G69" s="1"/>
  <c r="E69"/>
  <c r="D69"/>
  <c r="G68"/>
  <c r="G67"/>
  <c r="G66"/>
  <c r="G65"/>
  <c r="F64"/>
  <c r="G64" s="1"/>
  <c r="E64"/>
  <c r="D64"/>
  <c r="G63"/>
  <c r="G62"/>
  <c r="G61"/>
  <c r="G60"/>
  <c r="G59"/>
  <c r="G58"/>
  <c r="G57"/>
  <c r="G56"/>
  <c r="F55"/>
  <c r="G55" s="1"/>
  <c r="E55"/>
  <c r="D55"/>
  <c r="G54"/>
  <c r="G53"/>
  <c r="G52"/>
  <c r="G51"/>
  <c r="F50"/>
  <c r="G50" s="1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G33" s="1"/>
  <c r="E33"/>
  <c r="D33"/>
  <c r="G31"/>
  <c r="G30"/>
  <c r="F30"/>
  <c r="E30"/>
  <c r="D30"/>
  <c r="G29"/>
  <c r="F28"/>
  <c r="E28"/>
  <c r="D28"/>
  <c r="G28" s="1"/>
  <c r="G27"/>
  <c r="G26"/>
  <c r="G25"/>
  <c r="G24"/>
  <c r="F24"/>
  <c r="E24"/>
  <c r="D24"/>
  <c r="G23"/>
  <c r="F22"/>
  <c r="E22"/>
  <c r="D22"/>
  <c r="G22" s="1"/>
  <c r="G21"/>
  <c r="G20"/>
  <c r="G19"/>
  <c r="G18"/>
  <c r="F18"/>
  <c r="F15" s="1"/>
  <c r="E18"/>
  <c r="D18"/>
  <c r="G17"/>
  <c r="F16"/>
  <c r="E16"/>
  <c r="D16"/>
  <c r="G16" s="1"/>
  <c r="E15"/>
  <c r="G116" i="3"/>
  <c r="F115"/>
  <c r="E115"/>
  <c r="G115" s="1"/>
  <c r="D115"/>
  <c r="F114"/>
  <c r="D114"/>
  <c r="G113"/>
  <c r="F112"/>
  <c r="G112" s="1"/>
  <c r="E112"/>
  <c r="D112"/>
  <c r="G111"/>
  <c r="G110"/>
  <c r="G109"/>
  <c r="G108"/>
  <c r="F107"/>
  <c r="F103" s="1"/>
  <c r="F102" s="1"/>
  <c r="E107"/>
  <c r="D107"/>
  <c r="G106"/>
  <c r="G105"/>
  <c r="F104"/>
  <c r="E104"/>
  <c r="D104"/>
  <c r="G104" s="1"/>
  <c r="E103"/>
  <c r="D103"/>
  <c r="G103" s="1"/>
  <c r="G101"/>
  <c r="F100"/>
  <c r="E100"/>
  <c r="G100" s="1"/>
  <c r="D100"/>
  <c r="G99"/>
  <c r="F98"/>
  <c r="G98" s="1"/>
  <c r="E98"/>
  <c r="D98"/>
  <c r="G97"/>
  <c r="G96"/>
  <c r="F95"/>
  <c r="E95"/>
  <c r="D95"/>
  <c r="G95" s="1"/>
  <c r="G94"/>
  <c r="F93"/>
  <c r="E93"/>
  <c r="G93" s="1"/>
  <c r="D93"/>
  <c r="E92"/>
  <c r="G91"/>
  <c r="F90"/>
  <c r="G90" s="1"/>
  <c r="E90"/>
  <c r="D90"/>
  <c r="G89"/>
  <c r="G88"/>
  <c r="G87"/>
  <c r="G86"/>
  <c r="G85"/>
  <c r="G84"/>
  <c r="F84"/>
  <c r="E84"/>
  <c r="D84"/>
  <c r="G83"/>
  <c r="G82"/>
  <c r="F81"/>
  <c r="F80" s="1"/>
  <c r="E81"/>
  <c r="G81" s="1"/>
  <c r="D81"/>
  <c r="E80"/>
  <c r="D80"/>
  <c r="G79"/>
  <c r="G78"/>
  <c r="G77"/>
  <c r="G76"/>
  <c r="G75"/>
  <c r="G74"/>
  <c r="G73"/>
  <c r="F72"/>
  <c r="E72"/>
  <c r="E32" s="1"/>
  <c r="D72"/>
  <c r="G72" s="1"/>
  <c r="G71"/>
  <c r="G70"/>
  <c r="F69"/>
  <c r="G69" s="1"/>
  <c r="E69"/>
  <c r="D69"/>
  <c r="G68"/>
  <c r="G67"/>
  <c r="G66"/>
  <c r="G65"/>
  <c r="F64"/>
  <c r="G64" s="1"/>
  <c r="E64"/>
  <c r="D64"/>
  <c r="G63"/>
  <c r="G62"/>
  <c r="G61"/>
  <c r="G60"/>
  <c r="G59"/>
  <c r="G58"/>
  <c r="G57"/>
  <c r="G56"/>
  <c r="F55"/>
  <c r="G55" s="1"/>
  <c r="E55"/>
  <c r="D55"/>
  <c r="G54"/>
  <c r="G53"/>
  <c r="G52"/>
  <c r="G51"/>
  <c r="F50"/>
  <c r="G50" s="1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G33" s="1"/>
  <c r="E33"/>
  <c r="D33"/>
  <c r="F32"/>
  <c r="G31"/>
  <c r="G30"/>
  <c r="F30"/>
  <c r="E30"/>
  <c r="D30"/>
  <c r="G29"/>
  <c r="F28"/>
  <c r="E28"/>
  <c r="D28"/>
  <c r="G28" s="1"/>
  <c r="G27"/>
  <c r="G26"/>
  <c r="G25"/>
  <c r="G24"/>
  <c r="F24"/>
  <c r="E24"/>
  <c r="D24"/>
  <c r="G23"/>
  <c r="F22"/>
  <c r="E22"/>
  <c r="D22"/>
  <c r="G22" s="1"/>
  <c r="G21"/>
  <c r="G20"/>
  <c r="G19"/>
  <c r="G18"/>
  <c r="F18"/>
  <c r="E18"/>
  <c r="D18"/>
  <c r="G17"/>
  <c r="F16"/>
  <c r="E16"/>
  <c r="D16"/>
  <c r="G16" s="1"/>
  <c r="F15"/>
  <c r="E15"/>
  <c r="E14" s="1"/>
  <c r="D15"/>
  <c r="G15" s="1"/>
  <c r="G116" i="2"/>
  <c r="F115"/>
  <c r="E115"/>
  <c r="D115"/>
  <c r="F114"/>
  <c r="E114"/>
  <c r="G114" s="1"/>
  <c r="D114"/>
  <c r="G113"/>
  <c r="F112"/>
  <c r="E112"/>
  <c r="D112"/>
  <c r="G112" s="1"/>
  <c r="G111"/>
  <c r="G110"/>
  <c r="G109"/>
  <c r="G108"/>
  <c r="F107"/>
  <c r="F103" s="1"/>
  <c r="F102" s="1"/>
  <c r="E107"/>
  <c r="D107"/>
  <c r="G107" s="1"/>
  <c r="G106"/>
  <c r="G105"/>
  <c r="F104"/>
  <c r="E104"/>
  <c r="D104"/>
  <c r="G104" s="1"/>
  <c r="E103"/>
  <c r="G101"/>
  <c r="F100"/>
  <c r="E100"/>
  <c r="D100"/>
  <c r="G99"/>
  <c r="F98"/>
  <c r="E98"/>
  <c r="G98"/>
  <c r="G97"/>
  <c r="G96"/>
  <c r="F95"/>
  <c r="F92" s="1"/>
  <c r="E95"/>
  <c r="D95"/>
  <c r="G95" s="1"/>
  <c r="G94"/>
  <c r="F93"/>
  <c r="E93"/>
  <c r="D93"/>
  <c r="E92"/>
  <c r="G91"/>
  <c r="F90"/>
  <c r="E90"/>
  <c r="D90"/>
  <c r="G90" s="1"/>
  <c r="G89"/>
  <c r="G88"/>
  <c r="G87"/>
  <c r="G86"/>
  <c r="G85"/>
  <c r="G84"/>
  <c r="F84"/>
  <c r="E84"/>
  <c r="D84"/>
  <c r="G83"/>
  <c r="G82"/>
  <c r="F81"/>
  <c r="E81"/>
  <c r="G81" s="1"/>
  <c r="D81"/>
  <c r="F80"/>
  <c r="E80"/>
  <c r="G80" s="1"/>
  <c r="D80"/>
  <c r="G79"/>
  <c r="G78"/>
  <c r="G77"/>
  <c r="G76"/>
  <c r="G75"/>
  <c r="G74"/>
  <c r="G73"/>
  <c r="F72"/>
  <c r="E72"/>
  <c r="E73" i="8" s="1"/>
  <c r="D72" i="2"/>
  <c r="G71"/>
  <c r="G70"/>
  <c r="F69"/>
  <c r="E69"/>
  <c r="D69"/>
  <c r="G69" s="1"/>
  <c r="G68"/>
  <c r="G67"/>
  <c r="G66"/>
  <c r="G65"/>
  <c r="F64"/>
  <c r="E64"/>
  <c r="E65" i="8" s="1"/>
  <c r="D64" i="2"/>
  <c r="G64" s="1"/>
  <c r="G63"/>
  <c r="G62"/>
  <c r="G61"/>
  <c r="G60"/>
  <c r="G59"/>
  <c r="G58"/>
  <c r="G57"/>
  <c r="G56"/>
  <c r="F55"/>
  <c r="E55"/>
  <c r="E56" i="8" s="1"/>
  <c r="D55" i="2"/>
  <c r="G54"/>
  <c r="G53"/>
  <c r="G52"/>
  <c r="G51"/>
  <c r="F50"/>
  <c r="E50"/>
  <c r="E51" i="8" s="1"/>
  <c r="D50" i="2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3" s="1"/>
  <c r="F32"/>
  <c r="F14" s="1"/>
  <c r="G31"/>
  <c r="F30"/>
  <c r="E30"/>
  <c r="D30"/>
  <c r="G30" s="1"/>
  <c r="G29"/>
  <c r="F28"/>
  <c r="E28"/>
  <c r="D28"/>
  <c r="G28" s="1"/>
  <c r="G27"/>
  <c r="G26"/>
  <c r="G25"/>
  <c r="G24"/>
  <c r="F24"/>
  <c r="E24"/>
  <c r="D24"/>
  <c r="G23"/>
  <c r="F22"/>
  <c r="E22"/>
  <c r="D22"/>
  <c r="G22" s="1"/>
  <c r="G21"/>
  <c r="G20"/>
  <c r="G19"/>
  <c r="F18"/>
  <c r="E18"/>
  <c r="E15" s="1"/>
  <c r="D18"/>
  <c r="G18" s="1"/>
  <c r="G17"/>
  <c r="F16"/>
  <c r="E16"/>
  <c r="D16"/>
  <c r="G16" s="1"/>
  <c r="F15"/>
  <c r="G48" i="1"/>
  <c r="G17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9"/>
  <c r="G51"/>
  <c r="G52"/>
  <c r="G53"/>
  <c r="G54"/>
  <c r="G56"/>
  <c r="G57"/>
  <c r="G58"/>
  <c r="G59"/>
  <c r="G60"/>
  <c r="G61"/>
  <c r="G62"/>
  <c r="G63"/>
  <c r="G65"/>
  <c r="G66"/>
  <c r="G67"/>
  <c r="G68"/>
  <c r="G70"/>
  <c r="G71"/>
  <c r="G73"/>
  <c r="G74"/>
  <c r="G75"/>
  <c r="G76"/>
  <c r="G77"/>
  <c r="G78"/>
  <c r="G79"/>
  <c r="G82"/>
  <c r="G83"/>
  <c r="G85"/>
  <c r="G86"/>
  <c r="G87"/>
  <c r="G88"/>
  <c r="G89"/>
  <c r="G91"/>
  <c r="G94"/>
  <c r="G96"/>
  <c r="G97"/>
  <c r="G99"/>
  <c r="G101"/>
  <c r="G105"/>
  <c r="G106"/>
  <c r="G108"/>
  <c r="G109"/>
  <c r="G110"/>
  <c r="G111"/>
  <c r="G113"/>
  <c r="G116"/>
  <c r="E84"/>
  <c r="F84"/>
  <c r="D84"/>
  <c r="E90"/>
  <c r="F90"/>
  <c r="E104"/>
  <c r="F104"/>
  <c r="E16"/>
  <c r="F16"/>
  <c r="E18"/>
  <c r="F18"/>
  <c r="E22"/>
  <c r="F22"/>
  <c r="E24"/>
  <c r="F24"/>
  <c r="E28"/>
  <c r="F28"/>
  <c r="E30"/>
  <c r="F30"/>
  <c r="E33"/>
  <c r="F33"/>
  <c r="E50"/>
  <c r="F50"/>
  <c r="E55"/>
  <c r="F55"/>
  <c r="E69"/>
  <c r="F69"/>
  <c r="E72"/>
  <c r="F72"/>
  <c r="D72"/>
  <c r="E81"/>
  <c r="E80" s="1"/>
  <c r="F81"/>
  <c r="F80" s="1"/>
  <c r="E93"/>
  <c r="F93"/>
  <c r="E95"/>
  <c r="F95"/>
  <c r="E98"/>
  <c r="F98"/>
  <c r="E100"/>
  <c r="F100"/>
  <c r="E107"/>
  <c r="F107"/>
  <c r="D107"/>
  <c r="G20" i="8" l="1"/>
  <c r="E24"/>
  <c r="G50" i="2"/>
  <c r="G59" i="8"/>
  <c r="G72" i="2"/>
  <c r="D103"/>
  <c r="D102" s="1"/>
  <c r="D108" i="8"/>
  <c r="D107" s="1"/>
  <c r="D96"/>
  <c r="G96" s="1"/>
  <c r="D73"/>
  <c r="D72" s="1"/>
  <c r="D70"/>
  <c r="D69" s="1"/>
  <c r="D65"/>
  <c r="G65" s="1"/>
  <c r="E32" i="2"/>
  <c r="E14" s="1"/>
  <c r="G55"/>
  <c r="D56" i="8"/>
  <c r="G56" s="1"/>
  <c r="D51"/>
  <c r="G51" s="1"/>
  <c r="G60"/>
  <c r="E50"/>
  <c r="F104"/>
  <c r="G29"/>
  <c r="G19"/>
  <c r="G39"/>
  <c r="G43"/>
  <c r="G47"/>
  <c r="D64"/>
  <c r="E95"/>
  <c r="D28"/>
  <c r="E55"/>
  <c r="D16"/>
  <c r="E18"/>
  <c r="D24"/>
  <c r="G27"/>
  <c r="G31"/>
  <c r="G34"/>
  <c r="E33"/>
  <c r="G38"/>
  <c r="G42"/>
  <c r="G46"/>
  <c r="E64"/>
  <c r="G68"/>
  <c r="E84"/>
  <c r="F84"/>
  <c r="G88"/>
  <c r="F92"/>
  <c r="G108"/>
  <c r="E107"/>
  <c r="F107"/>
  <c r="F55"/>
  <c r="F69"/>
  <c r="E104"/>
  <c r="E103" s="1"/>
  <c r="E102" s="1"/>
  <c r="D18"/>
  <c r="G18" s="1"/>
  <c r="G21"/>
  <c r="G23"/>
  <c r="G26"/>
  <c r="G52"/>
  <c r="F64"/>
  <c r="G67"/>
  <c r="E72"/>
  <c r="G76"/>
  <c r="G28"/>
  <c r="G30"/>
  <c r="F15"/>
  <c r="E15"/>
  <c r="G22"/>
  <c r="G24"/>
  <c r="E92"/>
  <c r="G80"/>
  <c r="G71"/>
  <c r="G75"/>
  <c r="G79"/>
  <c r="G83"/>
  <c r="G87"/>
  <c r="G91"/>
  <c r="G99"/>
  <c r="G111"/>
  <c r="D115"/>
  <c r="G100"/>
  <c r="D33"/>
  <c r="G37"/>
  <c r="G41"/>
  <c r="G45"/>
  <c r="D50"/>
  <c r="G50" s="1"/>
  <c r="G54"/>
  <c r="G58"/>
  <c r="G62"/>
  <c r="G66"/>
  <c r="G70"/>
  <c r="G74"/>
  <c r="G78"/>
  <c r="G82"/>
  <c r="G86"/>
  <c r="G90"/>
  <c r="G94"/>
  <c r="D98"/>
  <c r="G98" s="1"/>
  <c r="G106"/>
  <c r="G110"/>
  <c r="G112"/>
  <c r="D55"/>
  <c r="G36"/>
  <c r="G40"/>
  <c r="G44"/>
  <c r="G49"/>
  <c r="G53"/>
  <c r="G57"/>
  <c r="G61"/>
  <c r="G73"/>
  <c r="G77"/>
  <c r="G81"/>
  <c r="G85"/>
  <c r="G89"/>
  <c r="G93"/>
  <c r="G97"/>
  <c r="G101"/>
  <c r="G105"/>
  <c r="G109"/>
  <c r="G113"/>
  <c r="G80" i="6"/>
  <c r="F32"/>
  <c r="F14" s="1"/>
  <c r="F117" s="1"/>
  <c r="D102"/>
  <c r="E114"/>
  <c r="F92"/>
  <c r="G107"/>
  <c r="D32"/>
  <c r="D15"/>
  <c r="D92"/>
  <c r="G92" s="1"/>
  <c r="G80" i="3"/>
  <c r="E114"/>
  <c r="G107"/>
  <c r="D32"/>
  <c r="G32" s="1"/>
  <c r="D14"/>
  <c r="D102"/>
  <c r="F92"/>
  <c r="F14" s="1"/>
  <c r="F117" s="1"/>
  <c r="D92"/>
  <c r="G92" s="1"/>
  <c r="G102" i="2"/>
  <c r="F117"/>
  <c r="G103"/>
  <c r="E102"/>
  <c r="D32"/>
  <c r="G93"/>
  <c r="G100"/>
  <c r="G115"/>
  <c r="D15"/>
  <c r="D92"/>
  <c r="G92" s="1"/>
  <c r="G107" i="1"/>
  <c r="E92"/>
  <c r="G72"/>
  <c r="F15"/>
  <c r="E15"/>
  <c r="G84"/>
  <c r="F92"/>
  <c r="E112"/>
  <c r="E103" s="1"/>
  <c r="F112"/>
  <c r="F103" s="1"/>
  <c r="E115"/>
  <c r="E114" s="1"/>
  <c r="F115"/>
  <c r="F114" s="1"/>
  <c r="D115"/>
  <c r="F103" i="8" l="1"/>
  <c r="F102" s="1"/>
  <c r="F32"/>
  <c r="D95"/>
  <c r="G64"/>
  <c r="G32" i="2"/>
  <c r="G72" i="8"/>
  <c r="G69"/>
  <c r="E117" i="2"/>
  <c r="G55" i="8"/>
  <c r="G104"/>
  <c r="G107"/>
  <c r="G84"/>
  <c r="E32"/>
  <c r="E14" s="1"/>
  <c r="E117" s="1"/>
  <c r="G16"/>
  <c r="D15"/>
  <c r="G15" s="1"/>
  <c r="G33"/>
  <c r="D32"/>
  <c r="G115"/>
  <c r="D114"/>
  <c r="G114" s="1"/>
  <c r="G95"/>
  <c r="D92"/>
  <c r="G92" s="1"/>
  <c r="D103"/>
  <c r="F14"/>
  <c r="F117" s="1"/>
  <c r="G15" i="6"/>
  <c r="D14"/>
  <c r="G114"/>
  <c r="E102"/>
  <c r="E117" s="1"/>
  <c r="G32"/>
  <c r="G102"/>
  <c r="G114" i="3"/>
  <c r="E102"/>
  <c r="E117" s="1"/>
  <c r="G14"/>
  <c r="D117"/>
  <c r="G15" i="2"/>
  <c r="D14"/>
  <c r="F102" i="1"/>
  <c r="G115"/>
  <c r="E102"/>
  <c r="D114"/>
  <c r="G114" s="1"/>
  <c r="D33"/>
  <c r="G33" s="1"/>
  <c r="G103" i="8" l="1"/>
  <c r="D102"/>
  <c r="G102" s="1"/>
  <c r="G32"/>
  <c r="D14"/>
  <c r="G14" i="6"/>
  <c r="D117"/>
  <c r="G117" s="1"/>
  <c r="G102" i="3"/>
  <c r="G117"/>
  <c r="G14" i="2"/>
  <c r="D117"/>
  <c r="G117" s="1"/>
  <c r="D28" i="1"/>
  <c r="G28" s="1"/>
  <c r="D117" i="8" l="1"/>
  <c r="G117" s="1"/>
  <c r="G14"/>
  <c r="F64" i="1"/>
  <c r="F32" s="1"/>
  <c r="E64"/>
  <c r="E32" s="1"/>
  <c r="D69"/>
  <c r="G69" s="1"/>
  <c r="D90"/>
  <c r="G90" s="1"/>
  <c r="D112"/>
  <c r="G112" s="1"/>
  <c r="D104"/>
  <c r="G104" s="1"/>
  <c r="D100"/>
  <c r="G100" s="1"/>
  <c r="D98"/>
  <c r="G98" s="1"/>
  <c r="D95"/>
  <c r="G95" s="1"/>
  <c r="D93"/>
  <c r="G93" s="1"/>
  <c r="D81"/>
  <c r="G81" s="1"/>
  <c r="D64"/>
  <c r="D55"/>
  <c r="G55" s="1"/>
  <c r="D50"/>
  <c r="G50" s="1"/>
  <c r="D30"/>
  <c r="G30" s="1"/>
  <c r="D24"/>
  <c r="G24" s="1"/>
  <c r="D22"/>
  <c r="G22" s="1"/>
  <c r="D18"/>
  <c r="G18" s="1"/>
  <c r="D16"/>
  <c r="G64" l="1"/>
  <c r="G16"/>
  <c r="D15"/>
  <c r="D32"/>
  <c r="G32" s="1"/>
  <c r="D92"/>
  <c r="G92" s="1"/>
  <c r="D103"/>
  <c r="D80"/>
  <c r="G80" s="1"/>
  <c r="G15" l="1"/>
  <c r="D14"/>
  <c r="D102"/>
  <c r="G102" s="1"/>
  <c r="G103"/>
  <c r="E14"/>
  <c r="F14"/>
  <c r="F117" s="1"/>
  <c r="G14" l="1"/>
  <c r="E117"/>
  <c r="D117"/>
  <c r="G117" l="1"/>
  <c r="G6" i="8" s="1"/>
  <c r="G9" s="1"/>
</calcChain>
</file>

<file path=xl/sharedStrings.xml><?xml version="1.0" encoding="utf-8"?>
<sst xmlns="http://schemas.openxmlformats.org/spreadsheetml/2006/main" count="587" uniqueCount="146">
  <si>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</si>
  <si>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</si>
  <si>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</si>
  <si>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</si>
  <si>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</si>
  <si>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</si>
  <si>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</si>
  <si>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</si>
  <si>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</si>
  <si>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</si>
  <si>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</si>
  <si>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</si>
  <si>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</si>
  <si>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</si>
  <si>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</si>
  <si>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</si>
  <si>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</si>
  <si>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</si>
  <si>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</si>
  <si>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</si>
  <si>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</si>
  <si>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</si>
  <si>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</si>
  <si>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</si>
  <si>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</si>
  <si>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</si>
  <si>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</si>
  <si>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</si>
  <si>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</si>
  <si>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</si>
  <si>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</si>
  <si>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</si>
  <si>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</si>
  <si>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</si>
  <si>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</si>
  <si>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</si>
  <si>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</si>
  <si>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</si>
  <si>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</si>
  <si>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</si>
  <si>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</si>
  <si>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</si>
  <si>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</si>
  <si>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</si>
  <si>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</si>
  <si>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</si>
  <si>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</si>
  <si>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</si>
  <si>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</si>
  <si>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</si>
  <si>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</si>
  <si>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</si>
  <si>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</si>
  <si>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</si>
  <si>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</si>
  <si>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</si>
  <si>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</si>
  <si>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</si>
  <si>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</si>
  <si>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</si>
  <si>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</si>
  <si>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</si>
  <si>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</si>
  <si>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</si>
  <si>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</si>
  <si>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</si>
  <si>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</si>
  <si>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</si>
  <si>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</si>
  <si>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</si>
  <si>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</si>
  <si>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</si>
  <si>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</si>
  <si>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</si>
  <si>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</si>
  <si>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</si>
  <si>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</si>
  <si>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</si>
  <si>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</si>
  <si>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</si>
  <si>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</si>
  <si>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</si>
  <si>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</si>
  <si>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</si>
  <si>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</si>
  <si>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</si>
  <si>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</si>
  <si>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</si>
  <si>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</si>
  <si>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</si>
  <si>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</si>
  <si>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</si>
  <si>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</si>
  <si>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</si>
  <si>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</si>
  <si>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</si>
  <si>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</si>
  <si>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</si>
  <si>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</si>
  <si>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</si>
  <si>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</si>
  <si>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</si>
  <si>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</si>
  <si>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</si>
  <si>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</si>
  <si>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</si>
  <si>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</si>
  <si>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</si>
  <si>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</si>
  <si>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</si>
  <si>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</si>
  <si>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</si>
  <si>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</si>
  <si>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</si>
  <si>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</si>
  <si>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</si>
  <si>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</si>
  <si>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</si>
  <si>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</si>
  <si>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</si>
  <si>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</si>
  <si>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</si>
  <si>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</si>
  <si>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</si>
  <si>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</si>
  <si>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</si>
  <si>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</si>
  <si>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</si>
  <si>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</si>
  <si>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</si>
  <si>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</si>
  <si>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</si>
  <si>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</si>
  <si>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</si>
  <si>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</si>
  <si>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</si>
  <si>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</si>
  <si>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</si>
  <si>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</si>
  <si>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 ПОЗОРИШТЕ НА ТЕРАЗИЈАМА</t>
  </si>
  <si>
    <t>Шеф рачуноводства:</t>
  </si>
  <si>
    <t>Заменик Председника УО:</t>
  </si>
  <si>
    <t>_______________________</t>
  </si>
  <si>
    <t>________________________</t>
  </si>
  <si>
    <t>У Београду, 18.01.2019.</t>
  </si>
  <si>
    <t>Директора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</si>
</sst>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25"/>
  <sheetViews>
    <sheetView tabSelected="1" topLeftCell="A103" zoomScale="120" zoomScaleNormal="120" workbookViewId="0">
      <selection activeCell="B134" sqref="B134"/>
    </sheetView>
  </sheetViews>
  <sheetFormatPr defaultRowHeight="1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36" customWidth="1"/>
    <col min="8" max="8" width="1.28515625" customWidth="1"/>
  </cols>
  <sheetData>
    <row r="2" spans="1:62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0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D5" s="2"/>
      <c r="E5" s="6"/>
      <c r="F5" s="6"/>
      <c r="G5" s="35"/>
    </row>
    <row r="6" spans="1:62" s="1" customFormat="1">
      <c r="A6" s="6"/>
      <c r="B6" s="10"/>
      <c r="D6" s="2"/>
      <c r="E6" s="6"/>
      <c r="F6" s="6"/>
      <c r="G6" s="35"/>
    </row>
    <row r="7" spans="1:62" s="1" customFormat="1">
      <c r="A7" s="6"/>
      <c r="B7" s="10"/>
      <c r="D7" s="2"/>
      <c r="E7" s="6"/>
      <c r="F7" s="6"/>
      <c r="G7" s="35"/>
    </row>
    <row r="8" spans="1:62" s="1" customFormat="1">
      <c r="A8" s="6"/>
      <c r="B8" s="10"/>
      <c r="D8" s="2"/>
      <c r="E8" s="6"/>
      <c r="F8" s="6"/>
      <c r="G8" s="35"/>
    </row>
    <row r="9" spans="1:62" s="1" customFormat="1">
      <c r="A9" s="6"/>
      <c r="B9" s="10"/>
      <c r="D9" s="2"/>
      <c r="E9" s="6"/>
      <c r="F9" s="6"/>
      <c r="G9" s="35"/>
    </row>
    <row r="10" spans="1:62" s="1" customFormat="1">
      <c r="A10" s="6"/>
      <c r="B10" s="10"/>
      <c r="D10" s="2"/>
      <c r="E10" s="6"/>
      <c r="F10" s="6"/>
      <c r="G10" s="35"/>
    </row>
    <row r="11" spans="1:62" ht="15.75" thickBot="1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05" t="s">
        <v>2</v>
      </c>
      <c r="B12" s="106"/>
      <c r="C12" s="94"/>
      <c r="D12" s="109" t="s">
        <v>3</v>
      </c>
      <c r="E12" s="111" t="s">
        <v>4</v>
      </c>
      <c r="F12" s="101" t="s">
        <v>115</v>
      </c>
      <c r="G12" s="103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07"/>
      <c r="B13" s="108"/>
      <c r="C13" s="94"/>
      <c r="D13" s="110"/>
      <c r="E13" s="112"/>
      <c r="F13" s="102"/>
      <c r="G13" s="10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90">
        <v>400000</v>
      </c>
      <c r="B14" s="93" t="s">
        <v>10</v>
      </c>
      <c r="C14" s="94"/>
      <c r="D14" s="56">
        <f>SUM(D15+D32+D80+D84+D90+D92)</f>
        <v>192413401</v>
      </c>
      <c r="E14" s="55">
        <f>E15+E32+E80+E84+E90+E92</f>
        <v>20430000</v>
      </c>
      <c r="F14" s="55">
        <f>F15+F32+F80+F84+F90+F92</f>
        <v>0</v>
      </c>
      <c r="G14" s="57">
        <f>SUM(D14:F14)</f>
        <v>212843401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82">
        <v>410000</v>
      </c>
      <c r="B15" s="59" t="s">
        <v>11</v>
      </c>
      <c r="C15" s="94"/>
      <c r="D15" s="61">
        <f>SUM(D16+D18+D22+D24+D28+D30)</f>
        <v>150045000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150045000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38">
        <v>411000</v>
      </c>
      <c r="B16" s="39" t="s">
        <v>12</v>
      </c>
      <c r="C16" s="94"/>
      <c r="D16" s="27">
        <f>D17</f>
        <v>119576000</v>
      </c>
      <c r="E16" s="20">
        <f t="shared" ref="E16:F16" si="2">E17</f>
        <v>0</v>
      </c>
      <c r="F16" s="20">
        <f t="shared" si="2"/>
        <v>0</v>
      </c>
      <c r="G16" s="58">
        <f t="shared" si="1"/>
        <v>119576000</v>
      </c>
    </row>
    <row r="17" spans="1:14">
      <c r="A17" s="63">
        <v>411100</v>
      </c>
      <c r="B17" s="64" t="s">
        <v>13</v>
      </c>
      <c r="C17" s="94"/>
      <c r="D17" s="66">
        <v>119576000</v>
      </c>
      <c r="E17" s="65"/>
      <c r="F17" s="65"/>
      <c r="G17" s="95">
        <f t="shared" si="1"/>
        <v>119576000</v>
      </c>
      <c r="N17" s="1"/>
    </row>
    <row r="18" spans="1:14">
      <c r="A18" s="38">
        <v>412000</v>
      </c>
      <c r="B18" s="39" t="s">
        <v>14</v>
      </c>
      <c r="C18" s="94"/>
      <c r="D18" s="27">
        <f>D19+D20+D21</f>
        <v>23529000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23529000</v>
      </c>
    </row>
    <row r="19" spans="1:14">
      <c r="A19" s="40">
        <v>412100</v>
      </c>
      <c r="B19" s="41" t="s">
        <v>15</v>
      </c>
      <c r="C19" s="94"/>
      <c r="D19" s="66">
        <v>16474000</v>
      </c>
      <c r="E19" s="65"/>
      <c r="F19" s="65"/>
      <c r="G19" s="95">
        <f t="shared" si="1"/>
        <v>16474000</v>
      </c>
    </row>
    <row r="20" spans="1:14">
      <c r="A20" s="40">
        <v>412200</v>
      </c>
      <c r="B20" s="41" t="s">
        <v>16</v>
      </c>
      <c r="C20" s="94"/>
      <c r="D20" s="66">
        <v>6158000</v>
      </c>
      <c r="E20" s="65"/>
      <c r="F20" s="65"/>
      <c r="G20" s="95">
        <f t="shared" si="1"/>
        <v>6158000</v>
      </c>
    </row>
    <row r="21" spans="1:14">
      <c r="A21" s="40">
        <v>412300</v>
      </c>
      <c r="B21" s="41" t="s">
        <v>17</v>
      </c>
      <c r="C21" s="94"/>
      <c r="D21" s="66">
        <v>897000</v>
      </c>
      <c r="E21" s="65"/>
      <c r="F21" s="65"/>
      <c r="G21" s="95">
        <f t="shared" si="1"/>
        <v>897000</v>
      </c>
    </row>
    <row r="22" spans="1:14">
      <c r="A22" s="38">
        <v>413000</v>
      </c>
      <c r="B22" s="39" t="s">
        <v>18</v>
      </c>
      <c r="C22" s="94"/>
      <c r="D22" s="27">
        <f>D23</f>
        <v>4100000</v>
      </c>
      <c r="E22" s="20">
        <f t="shared" ref="E22:F22" si="4">E23</f>
        <v>0</v>
      </c>
      <c r="F22" s="20">
        <f t="shared" si="4"/>
        <v>0</v>
      </c>
      <c r="G22" s="58">
        <f t="shared" si="1"/>
        <v>4100000</v>
      </c>
    </row>
    <row r="23" spans="1:14">
      <c r="A23" s="40">
        <v>413100</v>
      </c>
      <c r="B23" s="41" t="s">
        <v>19</v>
      </c>
      <c r="C23" s="94"/>
      <c r="D23" s="28">
        <v>4100000</v>
      </c>
      <c r="E23" s="14"/>
      <c r="F23" s="69"/>
      <c r="G23" s="95">
        <f t="shared" si="1"/>
        <v>4100000</v>
      </c>
    </row>
    <row r="24" spans="1:14">
      <c r="A24" s="38">
        <v>414000</v>
      </c>
      <c r="B24" s="39" t="s">
        <v>20</v>
      </c>
      <c r="C24" s="94"/>
      <c r="D24" s="27">
        <f>D25+D26+D27</f>
        <v>760000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760000</v>
      </c>
    </row>
    <row r="25" spans="1:14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14">
      <c r="A26" s="40">
        <v>414300</v>
      </c>
      <c r="B26" s="41" t="s">
        <v>22</v>
      </c>
      <c r="C26" s="94"/>
      <c r="D26" s="66">
        <v>760000</v>
      </c>
      <c r="E26" s="65"/>
      <c r="F26" s="65"/>
      <c r="G26" s="95">
        <f t="shared" si="1"/>
        <v>760000</v>
      </c>
    </row>
    <row r="27" spans="1:14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14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</row>
    <row r="30" spans="1:14">
      <c r="A30" s="38">
        <v>416000</v>
      </c>
      <c r="B30" s="39" t="s">
        <v>26</v>
      </c>
      <c r="C30" s="94"/>
      <c r="D30" s="29">
        <f>D31</f>
        <v>2080000</v>
      </c>
      <c r="E30" s="21">
        <f t="shared" ref="E30:F30" si="7">E31</f>
        <v>0</v>
      </c>
      <c r="F30" s="21">
        <f t="shared" si="7"/>
        <v>0</v>
      </c>
      <c r="G30" s="58">
        <f t="shared" si="1"/>
        <v>2080000</v>
      </c>
    </row>
    <row r="31" spans="1:14">
      <c r="A31" s="40">
        <v>416100</v>
      </c>
      <c r="B31" s="41" t="s">
        <v>27</v>
      </c>
      <c r="C31" s="94"/>
      <c r="D31" s="72">
        <v>2080000</v>
      </c>
      <c r="E31" s="71"/>
      <c r="F31" s="71"/>
      <c r="G31" s="95">
        <f t="shared" si="1"/>
        <v>2080000</v>
      </c>
    </row>
    <row r="32" spans="1:14">
      <c r="A32" s="82">
        <v>420000</v>
      </c>
      <c r="B32" s="59" t="s">
        <v>28</v>
      </c>
      <c r="C32" s="94"/>
      <c r="D32" s="61">
        <f>SUM(D33+D50+D55+D64+D69+D72)</f>
        <v>35758401</v>
      </c>
      <c r="E32" s="60">
        <f t="shared" ref="E32:F32" si="8">SUM(E33+E50+E55+E64+E69+E72)</f>
        <v>20430000</v>
      </c>
      <c r="F32" s="60">
        <f t="shared" si="8"/>
        <v>0</v>
      </c>
      <c r="G32" s="62">
        <f t="shared" si="1"/>
        <v>56188401</v>
      </c>
    </row>
    <row r="33" spans="1:7">
      <c r="A33" s="38">
        <v>421000</v>
      </c>
      <c r="B33" s="39" t="s">
        <v>29</v>
      </c>
      <c r="C33" s="94"/>
      <c r="D33" s="29">
        <f>SUM(D34:D49)</f>
        <v>27265000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27265000</v>
      </c>
    </row>
    <row r="34" spans="1:7">
      <c r="A34" s="40">
        <v>421100</v>
      </c>
      <c r="B34" s="41" t="s">
        <v>30</v>
      </c>
      <c r="C34" s="94"/>
      <c r="D34" s="31">
        <v>300000</v>
      </c>
      <c r="E34" s="73"/>
      <c r="F34" s="73"/>
      <c r="G34" s="95">
        <f t="shared" si="1"/>
        <v>300000</v>
      </c>
    </row>
    <row r="35" spans="1:7">
      <c r="A35" s="40">
        <v>421211</v>
      </c>
      <c r="B35" s="41" t="s">
        <v>31</v>
      </c>
      <c r="C35" s="94"/>
      <c r="D35" s="32">
        <v>7400000</v>
      </c>
      <c r="E35" s="73"/>
      <c r="F35" s="73"/>
      <c r="G35" s="95">
        <f t="shared" si="1"/>
        <v>7400000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v>4800000</v>
      </c>
      <c r="E38" s="73"/>
      <c r="F38" s="73"/>
      <c r="G38" s="95">
        <f t="shared" si="1"/>
        <v>4800000</v>
      </c>
    </row>
    <row r="39" spans="1:7">
      <c r="A39" s="40">
        <v>421311</v>
      </c>
      <c r="B39" s="41" t="s">
        <v>35</v>
      </c>
      <c r="C39" s="94"/>
      <c r="D39" s="32">
        <v>920000</v>
      </c>
      <c r="E39" s="73"/>
      <c r="F39" s="73"/>
      <c r="G39" s="95">
        <f t="shared" si="1"/>
        <v>920000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>
        <v>7000000</v>
      </c>
      <c r="E41" s="73"/>
      <c r="F41" s="73"/>
      <c r="G41" s="95">
        <f t="shared" si="1"/>
        <v>7000000</v>
      </c>
    </row>
    <row r="42" spans="1:7">
      <c r="A42" s="40">
        <v>421324</v>
      </c>
      <c r="B42" s="41" t="s">
        <v>38</v>
      </c>
      <c r="C42" s="94"/>
      <c r="D42" s="31">
        <v>770000</v>
      </c>
      <c r="E42" s="73"/>
      <c r="F42" s="73"/>
      <c r="G42" s="95">
        <f t="shared" si="1"/>
        <v>770000</v>
      </c>
    </row>
    <row r="43" spans="1:7">
      <c r="A43" s="40">
        <v>421325</v>
      </c>
      <c r="B43" s="41" t="s">
        <v>39</v>
      </c>
      <c r="C43" s="94"/>
      <c r="D43" s="31">
        <v>2850000</v>
      </c>
      <c r="E43" s="73"/>
      <c r="F43" s="73"/>
      <c r="G43" s="95">
        <f t="shared" si="1"/>
        <v>2850000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>
        <v>565000</v>
      </c>
      <c r="E45" s="73"/>
      <c r="F45" s="73"/>
      <c r="G45" s="95">
        <f t="shared" si="1"/>
        <v>565000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>
        <v>2660000</v>
      </c>
      <c r="E47" s="73"/>
      <c r="F47" s="73"/>
      <c r="G47" s="95">
        <f t="shared" si="1"/>
        <v>2660000</v>
      </c>
    </row>
    <row r="48" spans="1:7" s="1" customFormat="1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62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8">
        <v>423000</v>
      </c>
      <c r="B55" s="39" t="s">
        <v>50</v>
      </c>
      <c r="C55" s="94"/>
      <c r="D55" s="29">
        <f>D56+D57+D58+D59+D60+D61+D62+D63</f>
        <v>1108000</v>
      </c>
      <c r="E55" s="21">
        <f t="shared" ref="E55:F55" si="11">E56+E57+E58+E59+E60+E61+E62+E63</f>
        <v>17030000</v>
      </c>
      <c r="F55" s="21">
        <f t="shared" si="11"/>
        <v>0</v>
      </c>
      <c r="G55" s="58">
        <f t="shared" si="1"/>
        <v>18138000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0">
        <v>423200</v>
      </c>
      <c r="B57" s="41" t="s">
        <v>52</v>
      </c>
      <c r="C57" s="94"/>
      <c r="D57" s="30">
        <v>958000</v>
      </c>
      <c r="E57" s="15"/>
      <c r="F57" s="71"/>
      <c r="G57" s="95">
        <f t="shared" si="1"/>
        <v>958000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40">
        <v>423400</v>
      </c>
      <c r="B59" s="41" t="s">
        <v>54</v>
      </c>
      <c r="C59" s="94"/>
      <c r="D59" s="30"/>
      <c r="E59" s="15">
        <v>650000</v>
      </c>
      <c r="F59" s="71"/>
      <c r="G59" s="95">
        <f t="shared" si="1"/>
        <v>650000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>
      <c r="A60" s="40">
        <v>423500</v>
      </c>
      <c r="B60" s="41" t="s">
        <v>55</v>
      </c>
      <c r="C60" s="94"/>
      <c r="D60" s="31">
        <v>150000</v>
      </c>
      <c r="E60" s="16">
        <v>16380000</v>
      </c>
      <c r="F60" s="73"/>
      <c r="G60" s="95">
        <f t="shared" si="1"/>
        <v>16530000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>
      <c r="A69" s="38">
        <v>425000</v>
      </c>
      <c r="B69" s="39" t="s">
        <v>64</v>
      </c>
      <c r="C69" s="94"/>
      <c r="D69" s="29">
        <f>D70+D71</f>
        <v>3720000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3720000</v>
      </c>
    </row>
    <row r="70" spans="1:7">
      <c r="A70" s="40">
        <v>425100</v>
      </c>
      <c r="B70" s="41" t="s">
        <v>65</v>
      </c>
      <c r="C70" s="94"/>
      <c r="D70" s="32">
        <v>1350000</v>
      </c>
      <c r="E70" s="17"/>
      <c r="F70" s="73"/>
      <c r="G70" s="95">
        <f t="shared" si="1"/>
        <v>1350000</v>
      </c>
    </row>
    <row r="71" spans="1:7">
      <c r="A71" s="40">
        <v>425200</v>
      </c>
      <c r="B71" s="41" t="s">
        <v>66</v>
      </c>
      <c r="C71" s="94"/>
      <c r="D71" s="30">
        <v>2370000</v>
      </c>
      <c r="E71" s="15"/>
      <c r="F71" s="71"/>
      <c r="G71" s="95">
        <f t="shared" si="1"/>
        <v>2370000</v>
      </c>
    </row>
    <row r="72" spans="1:7">
      <c r="A72" s="38">
        <v>426000</v>
      </c>
      <c r="B72" s="39" t="s">
        <v>67</v>
      </c>
      <c r="C72" s="94"/>
      <c r="D72" s="29">
        <f>SUM(D73:D79)</f>
        <v>3665401</v>
      </c>
      <c r="E72" s="21">
        <f t="shared" ref="E72:F72" si="14">SUM(E73:E79)</f>
        <v>3400000</v>
      </c>
      <c r="F72" s="21">
        <f t="shared" si="14"/>
        <v>0</v>
      </c>
      <c r="G72" s="58">
        <f t="shared" si="1"/>
        <v>7065401</v>
      </c>
    </row>
    <row r="73" spans="1:7">
      <c r="A73" s="40">
        <v>426100</v>
      </c>
      <c r="B73" s="41" t="s">
        <v>68</v>
      </c>
      <c r="C73" s="94"/>
      <c r="D73" s="30">
        <v>250000</v>
      </c>
      <c r="E73" s="15"/>
      <c r="F73" s="71"/>
      <c r="G73" s="95">
        <f t="shared" si="1"/>
        <v>250000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>
        <v>850000</v>
      </c>
      <c r="E77" s="15">
        <v>3400000</v>
      </c>
      <c r="F77" s="71"/>
      <c r="G77" s="95">
        <f t="shared" si="1"/>
        <v>4250000</v>
      </c>
    </row>
    <row r="78" spans="1:7">
      <c r="A78" s="40">
        <v>426800</v>
      </c>
      <c r="B78" s="41" t="s">
        <v>73</v>
      </c>
      <c r="C78" s="94"/>
      <c r="D78" s="30">
        <v>150000</v>
      </c>
      <c r="E78" s="15"/>
      <c r="F78" s="71"/>
      <c r="G78" s="95">
        <f t="shared" si="1"/>
        <v>150000</v>
      </c>
    </row>
    <row r="79" spans="1:7">
      <c r="A79" s="40">
        <v>426900</v>
      </c>
      <c r="B79" s="41" t="s">
        <v>74</v>
      </c>
      <c r="C79" s="94"/>
      <c r="D79" s="32">
        <v>2415401</v>
      </c>
      <c r="E79" s="17"/>
      <c r="F79" s="73"/>
      <c r="G79" s="95">
        <f t="shared" si="1"/>
        <v>2415401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>
      <c r="A90" s="83">
        <v>460000</v>
      </c>
      <c r="B90" s="79" t="s">
        <v>84</v>
      </c>
      <c r="C90" s="94"/>
      <c r="D90" s="61">
        <f>D91</f>
        <v>6610000</v>
      </c>
      <c r="E90" s="60">
        <f t="shared" ref="E90:F90" si="19">E91</f>
        <v>0</v>
      </c>
      <c r="F90" s="60">
        <f t="shared" si="19"/>
        <v>0</v>
      </c>
      <c r="G90" s="62">
        <f t="shared" si="16"/>
        <v>6610000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40">
        <v>465112</v>
      </c>
      <c r="B91" s="41" t="s">
        <v>85</v>
      </c>
      <c r="C91" s="94"/>
      <c r="D91" s="31">
        <v>6610000</v>
      </c>
      <c r="E91" s="16"/>
      <c r="F91" s="73"/>
      <c r="G91" s="95">
        <f t="shared" si="16"/>
        <v>6610000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91">
        <v>500000</v>
      </c>
      <c r="B102" s="92" t="s">
        <v>96</v>
      </c>
      <c r="C102" s="94"/>
      <c r="D102" s="54">
        <f>SUM(D103+D114)</f>
        <v>8970000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8970000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82">
        <v>510000</v>
      </c>
      <c r="B103" s="59" t="s">
        <v>97</v>
      </c>
      <c r="C103" s="94"/>
      <c r="D103" s="61">
        <f>SUM(D104+D107+D112)</f>
        <v>8970000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8970000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38">
        <v>512000</v>
      </c>
      <c r="B107" s="39" t="s">
        <v>101</v>
      </c>
      <c r="C107" s="94"/>
      <c r="D107" s="29">
        <f>SUM(D108:D111)</f>
        <v>8000000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8000000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0">
        <v>512200</v>
      </c>
      <c r="B108" s="41" t="s">
        <v>102</v>
      </c>
      <c r="C108" s="94"/>
      <c r="D108" s="30">
        <v>2500000</v>
      </c>
      <c r="E108" s="15"/>
      <c r="F108" s="71"/>
      <c r="G108" s="95">
        <f t="shared" si="16"/>
        <v>2500000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40">
        <v>512600</v>
      </c>
      <c r="B109" s="41" t="s">
        <v>103</v>
      </c>
      <c r="C109" s="94"/>
      <c r="D109" s="30">
        <v>5500000</v>
      </c>
      <c r="E109" s="15"/>
      <c r="F109" s="71"/>
      <c r="G109" s="95">
        <f t="shared" si="16"/>
        <v>5500000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38">
        <v>515000</v>
      </c>
      <c r="B112" s="39" t="s">
        <v>106</v>
      </c>
      <c r="C112" s="94"/>
      <c r="D112" s="29">
        <f>D113</f>
        <v>970000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970000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>
      <c r="A113" s="40">
        <v>515100</v>
      </c>
      <c r="B113" s="41" t="s">
        <v>107</v>
      </c>
      <c r="C113" s="94"/>
      <c r="D113" s="31">
        <v>970000</v>
      </c>
      <c r="E113" s="16"/>
      <c r="F113" s="73"/>
      <c r="G113" s="95">
        <f t="shared" si="16"/>
        <v>970000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201383401</v>
      </c>
      <c r="E117" s="87">
        <f t="shared" ref="E117" si="32">E14+E102</f>
        <v>20430000</v>
      </c>
      <c r="F117" s="88">
        <f>F14+F102</f>
        <v>0</v>
      </c>
      <c r="G117" s="89">
        <f t="shared" si="16"/>
        <v>221813401</v>
      </c>
    </row>
    <row r="118" spans="1:7">
      <c r="A118" s="6"/>
      <c r="B118" s="6"/>
      <c r="C118" s="94"/>
      <c r="D118" s="6"/>
      <c r="E118" s="6"/>
      <c r="F118" s="6"/>
      <c r="G118" s="35"/>
    </row>
    <row r="119" spans="1:7">
      <c r="A119" s="6"/>
      <c r="B119" s="2" t="s">
        <v>113</v>
      </c>
      <c r="D119" s="2"/>
      <c r="E119" s="2"/>
      <c r="F119" s="2"/>
      <c r="G119" s="34"/>
    </row>
    <row r="121" spans="1:7">
      <c r="B121" s="1" t="s">
        <v>144</v>
      </c>
      <c r="C121" s="1"/>
      <c r="D121" s="1"/>
      <c r="E121" s="1"/>
      <c r="F121" s="1"/>
    </row>
    <row r="122" spans="1:7">
      <c r="B122" s="1"/>
      <c r="C122" s="1"/>
      <c r="D122" s="1"/>
      <c r="E122" s="1"/>
      <c r="F122" s="1"/>
    </row>
    <row r="123" spans="1:7">
      <c r="B123" s="1" t="s">
        <v>140</v>
      </c>
      <c r="C123" s="1"/>
      <c r="D123" s="1" t="s">
        <v>145</v>
      </c>
      <c r="E123" s="1"/>
      <c r="F123" s="1" t="s">
        <v>141</v>
      </c>
    </row>
    <row r="124" spans="1:7">
      <c r="B124" s="1"/>
      <c r="C124" s="1"/>
      <c r="D124" s="1"/>
      <c r="E124" s="1"/>
      <c r="F124" s="1"/>
    </row>
    <row r="125" spans="1:7">
      <c r="B125" s="1" t="s">
        <v>142</v>
      </c>
      <c r="C125" s="1"/>
      <c r="D125" s="1" t="s">
        <v>142</v>
      </c>
      <c r="E125" s="1"/>
      <c r="F125" s="1" t="s">
        <v>143</v>
      </c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orientation="portrait" verticalDpi="0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opLeftCell="A106" zoomScale="115" zoomScaleNormal="115" workbookViewId="0">
      <selection activeCell="B120" sqref="B120:G124"/>
    </sheetView>
  </sheetViews>
  <sheetFormatPr defaultRowHeight="15"/>
  <cols>
    <col min="1" max="1" width="6.42578125" customWidth="1"/>
    <col min="2" max="2" width="36.140625" customWidth="1"/>
    <col min="3" max="3" width="1" customWidth="1"/>
    <col min="4" max="5" width="9.42578125" bestFit="1" customWidth="1"/>
    <col min="6" max="6" width="11.28515625" bestFit="1" customWidth="1"/>
  </cols>
  <sheetData>
    <row r="1" spans="1:19" s="1" customFormat="1" ht="18" customHeight="1"/>
    <row r="2" spans="1:19" s="1" customFormat="1" ht="18" customHeight="1"/>
    <row r="3" spans="1:19" s="1" customFormat="1" ht="18" customHeight="1"/>
    <row r="4" spans="1:19" s="1" customFormat="1"/>
    <row r="5" spans="1:19" s="1" customFormat="1"/>
    <row r="8" spans="1:19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>
      <c r="A10" s="6"/>
      <c r="B10" s="10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>
      <c r="A12" s="105" t="s">
        <v>2</v>
      </c>
      <c r="B12" s="106"/>
      <c r="C12" s="94"/>
      <c r="D12" s="109" t="s">
        <v>7</v>
      </c>
      <c r="E12" s="111" t="s">
        <v>8</v>
      </c>
      <c r="F12" s="101" t="s">
        <v>119</v>
      </c>
      <c r="G12" s="103" t="s">
        <v>9</v>
      </c>
      <c r="H12" s="1"/>
      <c r="I12" s="1"/>
    </row>
    <row r="13" spans="1:19">
      <c r="A13" s="107"/>
      <c r="B13" s="108"/>
      <c r="C13" s="94"/>
      <c r="D13" s="110"/>
      <c r="E13" s="112"/>
      <c r="F13" s="102"/>
      <c r="G13" s="104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46576518</v>
      </c>
      <c r="E14" s="55">
        <f>E15+E32+E80+E84+E90+E92</f>
        <v>4350000</v>
      </c>
      <c r="F14" s="55">
        <f>F15+F32+F80+F84+F90+F92</f>
        <v>0</v>
      </c>
      <c r="G14" s="57">
        <f>SUM(D14:F14)</f>
        <v>50926518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5116518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5116518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3042000</v>
      </c>
      <c r="E16" s="20">
        <f t="shared" ref="E16:F16" si="2">E17</f>
        <v>0</v>
      </c>
      <c r="F16" s="20">
        <f t="shared" si="2"/>
        <v>0</v>
      </c>
      <c r="G16" s="58">
        <f t="shared" si="1"/>
        <v>3042000</v>
      </c>
      <c r="H16" s="1"/>
      <c r="I16" s="1"/>
    </row>
    <row r="17" spans="1:9">
      <c r="A17" s="63">
        <v>411100</v>
      </c>
      <c r="B17" s="64" t="s">
        <v>13</v>
      </c>
      <c r="C17" s="94"/>
      <c r="D17" s="66">
        <v>3042000</v>
      </c>
      <c r="E17" s="65"/>
      <c r="F17" s="65"/>
      <c r="G17" s="95">
        <f t="shared" si="1"/>
        <v>3042000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544518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544518</v>
      </c>
      <c r="H18" s="1"/>
      <c r="I18" s="1"/>
    </row>
    <row r="19" spans="1:9">
      <c r="A19" s="40">
        <v>412100</v>
      </c>
      <c r="B19" s="41" t="s">
        <v>15</v>
      </c>
      <c r="C19" s="94"/>
      <c r="D19" s="66">
        <v>365040</v>
      </c>
      <c r="E19" s="65"/>
      <c r="F19" s="65"/>
      <c r="G19" s="95">
        <f t="shared" si="1"/>
        <v>365040</v>
      </c>
      <c r="H19" s="1"/>
      <c r="I19" s="1"/>
    </row>
    <row r="20" spans="1:9">
      <c r="A20" s="40">
        <v>412200</v>
      </c>
      <c r="B20" s="41" t="s">
        <v>16</v>
      </c>
      <c r="C20" s="94"/>
      <c r="D20" s="66">
        <v>156663</v>
      </c>
      <c r="E20" s="65"/>
      <c r="F20" s="65"/>
      <c r="G20" s="95">
        <f t="shared" si="1"/>
        <v>156663</v>
      </c>
      <c r="H20" s="1"/>
      <c r="I20" s="1"/>
    </row>
    <row r="21" spans="1:9">
      <c r="A21" s="40">
        <v>412300</v>
      </c>
      <c r="B21" s="41" t="s">
        <v>17</v>
      </c>
      <c r="C21" s="94"/>
      <c r="D21" s="66">
        <v>22815</v>
      </c>
      <c r="E21" s="65"/>
      <c r="F21" s="65"/>
      <c r="G21" s="95">
        <f t="shared" si="1"/>
        <v>22815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350000</v>
      </c>
      <c r="E22" s="20">
        <f t="shared" ref="E22:F22" si="4">E23</f>
        <v>0</v>
      </c>
      <c r="F22" s="20">
        <f t="shared" si="4"/>
        <v>0</v>
      </c>
      <c r="G22" s="58">
        <f t="shared" si="1"/>
        <v>350000</v>
      </c>
      <c r="H22" s="1"/>
      <c r="I22" s="1"/>
    </row>
    <row r="23" spans="1:9">
      <c r="A23" s="40">
        <v>413100</v>
      </c>
      <c r="B23" s="41" t="s">
        <v>19</v>
      </c>
      <c r="C23" s="94"/>
      <c r="D23" s="28">
        <v>350000</v>
      </c>
      <c r="E23" s="14"/>
      <c r="F23" s="69"/>
      <c r="G23" s="95">
        <f t="shared" si="1"/>
        <v>350000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250000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250000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>
        <v>150000</v>
      </c>
      <c r="E26" s="65"/>
      <c r="F26" s="65"/>
      <c r="G26" s="95">
        <f t="shared" si="1"/>
        <v>150000</v>
      </c>
      <c r="H26" s="1"/>
      <c r="I26" s="1"/>
    </row>
    <row r="27" spans="1:9">
      <c r="A27" s="40">
        <v>414400</v>
      </c>
      <c r="B27" s="41" t="s">
        <v>131</v>
      </c>
      <c r="C27" s="94"/>
      <c r="D27" s="70">
        <v>100000</v>
      </c>
      <c r="E27" s="69"/>
      <c r="F27" s="69"/>
      <c r="G27" s="95">
        <f t="shared" si="1"/>
        <v>100000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150000</v>
      </c>
      <c r="E28" s="20">
        <f t="shared" ref="E28:F28" si="6">E29</f>
        <v>0</v>
      </c>
      <c r="F28" s="20">
        <f t="shared" si="6"/>
        <v>0</v>
      </c>
      <c r="G28" s="58">
        <f t="shared" si="1"/>
        <v>150000</v>
      </c>
      <c r="H28" s="1"/>
      <c r="I28" s="1"/>
    </row>
    <row r="29" spans="1:9">
      <c r="A29" s="40">
        <v>415100</v>
      </c>
      <c r="B29" s="41" t="s">
        <v>25</v>
      </c>
      <c r="C29" s="94"/>
      <c r="D29" s="70">
        <v>150000</v>
      </c>
      <c r="E29" s="69"/>
      <c r="F29" s="69"/>
      <c r="G29" s="95">
        <f t="shared" si="1"/>
        <v>150000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780000</v>
      </c>
      <c r="E30" s="21">
        <f t="shared" ref="E30:F30" si="7">E31</f>
        <v>0</v>
      </c>
      <c r="F30" s="21">
        <f t="shared" si="7"/>
        <v>0</v>
      </c>
      <c r="G30" s="58">
        <f t="shared" si="1"/>
        <v>780000</v>
      </c>
      <c r="H30" s="1"/>
      <c r="I30" s="1"/>
    </row>
    <row r="31" spans="1:9">
      <c r="A31" s="40">
        <v>416100</v>
      </c>
      <c r="B31" s="41" t="s">
        <v>27</v>
      </c>
      <c r="C31" s="94"/>
      <c r="D31" s="72">
        <v>780000</v>
      </c>
      <c r="E31" s="71"/>
      <c r="F31" s="71"/>
      <c r="G31" s="95">
        <f t="shared" si="1"/>
        <v>780000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41260000</v>
      </c>
      <c r="E32" s="60">
        <f t="shared" ref="E32:F32" si="8">SUM(E33+E50+E55+E64+E69+E72)</f>
        <v>4350000</v>
      </c>
      <c r="F32" s="60">
        <f t="shared" si="8"/>
        <v>0</v>
      </c>
      <c r="G32" s="62">
        <f t="shared" si="1"/>
        <v>45610000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1675000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1675000</v>
      </c>
      <c r="H33" s="1"/>
      <c r="I33" s="1"/>
    </row>
    <row r="34" spans="1:9">
      <c r="A34" s="40">
        <v>421100</v>
      </c>
      <c r="B34" s="41" t="s">
        <v>30</v>
      </c>
      <c r="C34" s="94"/>
      <c r="D34" s="31">
        <v>300000</v>
      </c>
      <c r="E34" s="73"/>
      <c r="F34" s="73"/>
      <c r="G34" s="95">
        <f t="shared" si="1"/>
        <v>300000</v>
      </c>
      <c r="H34" s="1"/>
      <c r="I34" s="1"/>
    </row>
    <row r="35" spans="1:9">
      <c r="A35" s="40">
        <v>421211</v>
      </c>
      <c r="B35" s="41" t="s">
        <v>31</v>
      </c>
      <c r="C35" s="94"/>
      <c r="D35" s="32">
        <v>100000</v>
      </c>
      <c r="E35" s="73"/>
      <c r="F35" s="73"/>
      <c r="G35" s="95">
        <f t="shared" si="1"/>
        <v>100000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>
        <v>50000</v>
      </c>
      <c r="E40" s="73"/>
      <c r="F40" s="73"/>
      <c r="G40" s="95">
        <f t="shared" si="1"/>
        <v>50000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>
      <c r="A43" s="40">
        <v>421325</v>
      </c>
      <c r="B43" s="41" t="s">
        <v>39</v>
      </c>
      <c r="C43" s="94"/>
      <c r="D43" s="31">
        <v>100000</v>
      </c>
      <c r="E43" s="73"/>
      <c r="F43" s="73"/>
      <c r="G43" s="95">
        <f t="shared" si="1"/>
        <v>100000</v>
      </c>
      <c r="H43" s="1"/>
      <c r="I43" s="1"/>
    </row>
    <row r="44" spans="1:9">
      <c r="A44" s="40">
        <v>421391</v>
      </c>
      <c r="B44" s="41" t="s">
        <v>40</v>
      </c>
      <c r="C44" s="94"/>
      <c r="D44" s="31">
        <v>5000</v>
      </c>
      <c r="E44" s="73"/>
      <c r="F44" s="73"/>
      <c r="G44" s="95">
        <f t="shared" si="1"/>
        <v>5000</v>
      </c>
      <c r="H44" s="1"/>
      <c r="I44" s="1"/>
    </row>
    <row r="45" spans="1:9">
      <c r="A45" s="40">
        <v>421400</v>
      </c>
      <c r="B45" s="41" t="s">
        <v>41</v>
      </c>
      <c r="C45" s="94"/>
      <c r="D45" s="31">
        <v>200000</v>
      </c>
      <c r="E45" s="73"/>
      <c r="F45" s="73"/>
      <c r="G45" s="95">
        <f t="shared" si="1"/>
        <v>200000</v>
      </c>
      <c r="H45" s="1"/>
      <c r="I45" s="1"/>
    </row>
    <row r="46" spans="1:9">
      <c r="A46" s="40">
        <v>421500</v>
      </c>
      <c r="B46" s="41" t="s">
        <v>42</v>
      </c>
      <c r="C46" s="94"/>
      <c r="D46" s="31">
        <v>270000</v>
      </c>
      <c r="E46" s="73"/>
      <c r="F46" s="73"/>
      <c r="G46" s="95">
        <f t="shared" si="1"/>
        <v>270000</v>
      </c>
      <c r="H46" s="1"/>
      <c r="I46" s="1"/>
    </row>
    <row r="47" spans="1:9">
      <c r="A47" s="40">
        <v>421600</v>
      </c>
      <c r="B47" s="41" t="s">
        <v>43</v>
      </c>
      <c r="C47" s="94"/>
      <c r="D47" s="31">
        <v>600000</v>
      </c>
      <c r="E47" s="73"/>
      <c r="F47" s="73"/>
      <c r="G47" s="95">
        <f t="shared" si="1"/>
        <v>600000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>
        <v>50000</v>
      </c>
      <c r="E49" s="71"/>
      <c r="F49" s="71"/>
      <c r="G49" s="95">
        <f t="shared" si="1"/>
        <v>50000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205000</v>
      </c>
      <c r="E50" s="21">
        <f t="shared" ref="E50:F50" si="10">E51+E52+E53+E54</f>
        <v>3000000</v>
      </c>
      <c r="F50" s="21">
        <f t="shared" si="10"/>
        <v>0</v>
      </c>
      <c r="G50" s="58">
        <f t="shared" si="1"/>
        <v>3205000</v>
      </c>
      <c r="H50" s="1"/>
      <c r="I50" s="1"/>
    </row>
    <row r="51" spans="1:9">
      <c r="A51" s="40">
        <v>422100</v>
      </c>
      <c r="B51" s="41" t="s">
        <v>46</v>
      </c>
      <c r="C51" s="94"/>
      <c r="D51" s="30">
        <v>0</v>
      </c>
      <c r="E51" s="30">
        <v>1500000</v>
      </c>
      <c r="F51" s="71"/>
      <c r="G51" s="95">
        <f t="shared" si="1"/>
        <v>1500000</v>
      </c>
      <c r="H51" s="1"/>
      <c r="I51" s="1"/>
    </row>
    <row r="52" spans="1:9">
      <c r="A52" s="40">
        <v>422200</v>
      </c>
      <c r="B52" s="41" t="s">
        <v>47</v>
      </c>
      <c r="C52" s="94"/>
      <c r="D52" s="30">
        <v>0</v>
      </c>
      <c r="E52" s="30">
        <v>1500000</v>
      </c>
      <c r="F52" s="71"/>
      <c r="G52" s="95">
        <f t="shared" si="1"/>
        <v>1500000</v>
      </c>
      <c r="H52" s="1"/>
      <c r="I52" s="1"/>
    </row>
    <row r="53" spans="1:9">
      <c r="A53" s="40">
        <v>422300</v>
      </c>
      <c r="B53" s="41" t="s">
        <v>48</v>
      </c>
      <c r="C53" s="94"/>
      <c r="D53" s="30">
        <v>175000</v>
      </c>
      <c r="E53" s="15"/>
      <c r="F53" s="71"/>
      <c r="G53" s="95">
        <f t="shared" si="1"/>
        <v>175000</v>
      </c>
      <c r="H53" s="1"/>
      <c r="I53" s="9"/>
    </row>
    <row r="54" spans="1:9">
      <c r="A54" s="40">
        <v>422900</v>
      </c>
      <c r="B54" s="41" t="s">
        <v>49</v>
      </c>
      <c r="C54" s="94"/>
      <c r="D54" s="30">
        <v>30000</v>
      </c>
      <c r="E54" s="15"/>
      <c r="F54" s="71"/>
      <c r="G54" s="95">
        <f t="shared" si="1"/>
        <v>30000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35915000</v>
      </c>
      <c r="E55" s="21">
        <f t="shared" ref="E55:F55" si="11">E56+E57+E58+E59+E60+E61+E62+E63</f>
        <v>750000</v>
      </c>
      <c r="F55" s="21">
        <f t="shared" si="11"/>
        <v>0</v>
      </c>
      <c r="G55" s="58">
        <f t="shared" si="1"/>
        <v>36665000</v>
      </c>
      <c r="H55" s="1"/>
      <c r="I55" s="1"/>
    </row>
    <row r="56" spans="1:9">
      <c r="A56" s="40">
        <v>423100</v>
      </c>
      <c r="B56" s="41" t="s">
        <v>51</v>
      </c>
      <c r="C56" s="94"/>
      <c r="D56" s="30">
        <v>15000</v>
      </c>
      <c r="E56" s="15"/>
      <c r="F56" s="71"/>
      <c r="G56" s="95">
        <f t="shared" si="1"/>
        <v>15000</v>
      </c>
      <c r="H56" s="1"/>
      <c r="I56" s="1"/>
    </row>
    <row r="57" spans="1:9">
      <c r="A57" s="40">
        <v>423200</v>
      </c>
      <c r="B57" s="41" t="s">
        <v>52</v>
      </c>
      <c r="C57" s="94"/>
      <c r="D57" s="30">
        <v>80000</v>
      </c>
      <c r="E57" s="15"/>
      <c r="F57" s="71"/>
      <c r="G57" s="95">
        <f t="shared" si="1"/>
        <v>80000</v>
      </c>
      <c r="H57" s="1"/>
      <c r="I57" s="1"/>
    </row>
    <row r="58" spans="1:9">
      <c r="A58" s="40">
        <v>423300</v>
      </c>
      <c r="B58" s="41" t="s">
        <v>53</v>
      </c>
      <c r="C58" s="94"/>
      <c r="D58" s="30">
        <v>60000</v>
      </c>
      <c r="E58" s="15"/>
      <c r="F58" s="71"/>
      <c r="G58" s="95">
        <f t="shared" si="1"/>
        <v>60000</v>
      </c>
      <c r="H58" s="1"/>
      <c r="I58" s="1"/>
    </row>
    <row r="59" spans="1:9">
      <c r="A59" s="40">
        <v>423400</v>
      </c>
      <c r="B59" s="41" t="s">
        <v>54</v>
      </c>
      <c r="C59" s="94"/>
      <c r="D59" s="30">
        <v>500000</v>
      </c>
      <c r="E59" s="15">
        <v>100000</v>
      </c>
      <c r="F59" s="71"/>
      <c r="G59" s="95">
        <f t="shared" si="1"/>
        <v>600000</v>
      </c>
      <c r="H59" s="1"/>
      <c r="I59" s="1"/>
    </row>
    <row r="60" spans="1:9">
      <c r="A60" s="40">
        <v>423500</v>
      </c>
      <c r="B60" s="41" t="s">
        <v>55</v>
      </c>
      <c r="C60" s="94"/>
      <c r="D60" s="31">
        <v>35000000</v>
      </c>
      <c r="E60" s="16">
        <v>500000</v>
      </c>
      <c r="F60" s="73"/>
      <c r="G60" s="95">
        <f t="shared" si="1"/>
        <v>35500000</v>
      </c>
      <c r="H60" s="1"/>
      <c r="I60" s="1"/>
    </row>
    <row r="61" spans="1:9">
      <c r="A61" s="40">
        <v>423600</v>
      </c>
      <c r="B61" s="41" t="s">
        <v>56</v>
      </c>
      <c r="C61" s="94"/>
      <c r="D61" s="30">
        <v>50000</v>
      </c>
      <c r="E61" s="15">
        <v>150000</v>
      </c>
      <c r="F61" s="71"/>
      <c r="G61" s="95">
        <f t="shared" si="1"/>
        <v>200000</v>
      </c>
      <c r="H61" s="1"/>
      <c r="I61" s="1"/>
    </row>
    <row r="62" spans="1:9">
      <c r="A62" s="40">
        <v>423700</v>
      </c>
      <c r="B62" s="41" t="s">
        <v>57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>
      <c r="A63" s="40">
        <v>423900</v>
      </c>
      <c r="B63" s="41" t="s">
        <v>58</v>
      </c>
      <c r="C63" s="94"/>
      <c r="D63" s="30">
        <v>60000</v>
      </c>
      <c r="E63" s="15"/>
      <c r="F63" s="71"/>
      <c r="G63" s="95">
        <f t="shared" si="1"/>
        <v>60000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1870000</v>
      </c>
      <c r="E64" s="21">
        <f t="shared" ref="E64" si="12">E65+E66+E67+E68</f>
        <v>100000</v>
      </c>
      <c r="F64" s="21">
        <f>F65+F66+F67+F68</f>
        <v>0</v>
      </c>
      <c r="G64" s="58">
        <f t="shared" si="1"/>
        <v>1970000</v>
      </c>
      <c r="H64" s="1"/>
      <c r="I64" s="1"/>
    </row>
    <row r="65" spans="1:9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  <c r="H65" s="1"/>
      <c r="I65" s="1"/>
    </row>
    <row r="66" spans="1:9">
      <c r="A66" s="40">
        <v>424300</v>
      </c>
      <c r="B66" s="41" t="s">
        <v>61</v>
      </c>
      <c r="C66" s="94"/>
      <c r="D66" s="30">
        <v>370000</v>
      </c>
      <c r="E66" s="15"/>
      <c r="F66" s="71"/>
      <c r="G66" s="95">
        <f t="shared" si="1"/>
        <v>370000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>
        <v>1500000</v>
      </c>
      <c r="E68" s="15">
        <v>100000</v>
      </c>
      <c r="F68" s="71"/>
      <c r="G68" s="95">
        <f t="shared" si="1"/>
        <v>1600000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400000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400000</v>
      </c>
      <c r="H69" s="1"/>
      <c r="I69" s="1"/>
    </row>
    <row r="70" spans="1:9">
      <c r="A70" s="40">
        <v>425100</v>
      </c>
      <c r="B70" s="41" t="s">
        <v>65</v>
      </c>
      <c r="C70" s="94"/>
      <c r="D70" s="32">
        <v>150000</v>
      </c>
      <c r="E70" s="17"/>
      <c r="F70" s="73"/>
      <c r="G70" s="95">
        <f t="shared" si="1"/>
        <v>150000</v>
      </c>
      <c r="H70" s="1"/>
      <c r="I70" s="1"/>
    </row>
    <row r="71" spans="1:9">
      <c r="A71" s="40">
        <v>425200</v>
      </c>
      <c r="B71" s="41" t="s">
        <v>66</v>
      </c>
      <c r="C71" s="94"/>
      <c r="D71" s="30">
        <v>250000</v>
      </c>
      <c r="E71" s="15"/>
      <c r="F71" s="71"/>
      <c r="G71" s="95">
        <f t="shared" si="1"/>
        <v>250000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1195000</v>
      </c>
      <c r="E72" s="21">
        <f t="shared" ref="E72:F72" si="14">SUM(E73:E79)</f>
        <v>500000</v>
      </c>
      <c r="F72" s="21">
        <f t="shared" si="14"/>
        <v>0</v>
      </c>
      <c r="G72" s="58">
        <f t="shared" si="1"/>
        <v>1695000</v>
      </c>
      <c r="H72" s="1"/>
      <c r="I72" s="1"/>
    </row>
    <row r="73" spans="1:9">
      <c r="A73" s="40">
        <v>426100</v>
      </c>
      <c r="B73" s="41" t="s">
        <v>68</v>
      </c>
      <c r="C73" s="94"/>
      <c r="D73" s="30">
        <v>150000</v>
      </c>
      <c r="E73" s="15"/>
      <c r="F73" s="71"/>
      <c r="G73" s="95">
        <f t="shared" si="1"/>
        <v>150000</v>
      </c>
      <c r="H73" s="1"/>
      <c r="I73" s="1"/>
    </row>
    <row r="74" spans="1:9">
      <c r="A74" s="40">
        <v>426300</v>
      </c>
      <c r="B74" s="41" t="s">
        <v>69</v>
      </c>
      <c r="C74" s="94"/>
      <c r="D74" s="30">
        <v>75000</v>
      </c>
      <c r="E74" s="15"/>
      <c r="F74" s="71"/>
      <c r="G74" s="95">
        <f t="shared" si="1"/>
        <v>75000</v>
      </c>
      <c r="H74" s="1"/>
      <c r="I74" s="1"/>
    </row>
    <row r="75" spans="1:9">
      <c r="A75" s="40">
        <v>426400</v>
      </c>
      <c r="B75" s="41" t="s">
        <v>70</v>
      </c>
      <c r="C75" s="94"/>
      <c r="D75" s="30">
        <v>200000</v>
      </c>
      <c r="E75" s="15"/>
      <c r="F75" s="71"/>
      <c r="G75" s="95">
        <f t="shared" si="1"/>
        <v>200000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>
        <v>200000</v>
      </c>
      <c r="E77" s="15">
        <v>500000</v>
      </c>
      <c r="F77" s="71"/>
      <c r="G77" s="95">
        <f t="shared" si="1"/>
        <v>700000</v>
      </c>
      <c r="H77" s="1"/>
      <c r="I77" s="1"/>
    </row>
    <row r="78" spans="1:9">
      <c r="A78" s="40">
        <v>426800</v>
      </c>
      <c r="B78" s="41" t="s">
        <v>73</v>
      </c>
      <c r="C78" s="94"/>
      <c r="D78" s="30">
        <v>100000</v>
      </c>
      <c r="E78" s="15"/>
      <c r="F78" s="71"/>
      <c r="G78" s="95">
        <f t="shared" si="1"/>
        <v>100000</v>
      </c>
      <c r="H78" s="1"/>
      <c r="I78" s="1"/>
    </row>
    <row r="79" spans="1:9">
      <c r="A79" s="40">
        <v>426900</v>
      </c>
      <c r="B79" s="41" t="s">
        <v>74</v>
      </c>
      <c r="C79" s="94"/>
      <c r="D79" s="32">
        <v>470000</v>
      </c>
      <c r="E79" s="17"/>
      <c r="F79" s="73"/>
      <c r="G79" s="95">
        <f t="shared" si="1"/>
        <v>470000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200000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200000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150000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150000</v>
      </c>
      <c r="H95" s="1"/>
      <c r="I95" s="1"/>
    </row>
    <row r="96" spans="1:9">
      <c r="A96" s="40">
        <v>482100</v>
      </c>
      <c r="B96" s="41" t="s">
        <v>90</v>
      </c>
      <c r="C96" s="94"/>
      <c r="D96" s="28">
        <v>100000</v>
      </c>
      <c r="E96" s="14"/>
      <c r="F96" s="69"/>
      <c r="G96" s="95">
        <f t="shared" si="16"/>
        <v>100000</v>
      </c>
      <c r="H96" s="1"/>
      <c r="I96" s="1"/>
    </row>
    <row r="97" spans="1:9">
      <c r="A97" s="40">
        <v>482200</v>
      </c>
      <c r="B97" s="41" t="s">
        <v>91</v>
      </c>
      <c r="C97" s="94"/>
      <c r="D97" s="28">
        <v>50000</v>
      </c>
      <c r="E97" s="14"/>
      <c r="F97" s="69"/>
      <c r="G97" s="95">
        <f t="shared" si="16"/>
        <v>50000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50000</v>
      </c>
      <c r="E98" s="21">
        <f t="shared" ref="E98:F98" si="23">E99</f>
        <v>0</v>
      </c>
      <c r="F98" s="21">
        <f t="shared" si="23"/>
        <v>0</v>
      </c>
      <c r="G98" s="58">
        <f t="shared" si="16"/>
        <v>50000</v>
      </c>
      <c r="H98" s="1"/>
      <c r="I98" s="9"/>
    </row>
    <row r="99" spans="1:9">
      <c r="A99" s="40">
        <v>483100</v>
      </c>
      <c r="B99" s="41" t="s">
        <v>93</v>
      </c>
      <c r="C99" s="94"/>
      <c r="D99" s="30">
        <v>50000</v>
      </c>
      <c r="E99" s="15"/>
      <c r="F99" s="71"/>
      <c r="G99" s="95">
        <f t="shared" si="16"/>
        <v>50000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700000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700000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700000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700000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700000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700000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>
        <v>350000</v>
      </c>
      <c r="E108" s="15"/>
      <c r="F108" s="71"/>
      <c r="G108" s="95">
        <f t="shared" si="16"/>
        <v>350000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>
        <v>350000</v>
      </c>
      <c r="E109" s="15"/>
      <c r="F109" s="71"/>
      <c r="G109" s="95">
        <f t="shared" si="16"/>
        <v>350000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47276518</v>
      </c>
      <c r="E117" s="87">
        <f t="shared" ref="E117" si="31">E14+E102</f>
        <v>4350000</v>
      </c>
      <c r="F117" s="88">
        <f>F14+F102</f>
        <v>0</v>
      </c>
      <c r="G117" s="89">
        <f t="shared" si="16"/>
        <v>51626518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  <row r="120" spans="1:9">
      <c r="B120" s="1" t="s">
        <v>144</v>
      </c>
      <c r="C120" s="1"/>
      <c r="D120" s="1"/>
      <c r="E120" s="1"/>
      <c r="F120" s="1"/>
      <c r="G120" s="36"/>
    </row>
    <row r="121" spans="1:9">
      <c r="B121" s="1"/>
      <c r="C121" s="1"/>
      <c r="D121" s="1"/>
      <c r="E121" s="1"/>
      <c r="F121" s="1"/>
      <c r="G121" s="36"/>
    </row>
    <row r="122" spans="1:9">
      <c r="B122" s="1" t="s">
        <v>140</v>
      </c>
      <c r="C122" s="1"/>
      <c r="D122" s="1" t="s">
        <v>145</v>
      </c>
      <c r="E122" s="1"/>
      <c r="F122" s="1" t="s">
        <v>141</v>
      </c>
      <c r="G122" s="36"/>
    </row>
    <row r="123" spans="1:9">
      <c r="B123" s="1"/>
      <c r="C123" s="1"/>
      <c r="D123" s="1"/>
      <c r="E123" s="1"/>
      <c r="F123" s="1"/>
      <c r="G123" s="36"/>
    </row>
    <row r="124" spans="1:9">
      <c r="B124" s="1" t="s">
        <v>142</v>
      </c>
      <c r="C124" s="1"/>
      <c r="D124" s="1" t="s">
        <v>142</v>
      </c>
      <c r="E124" s="1"/>
      <c r="F124" s="1" t="s">
        <v>143</v>
      </c>
      <c r="G124" s="36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9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opLeftCell="A103" workbookViewId="0">
      <selection activeCell="B7" sqref="B7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>
      <c r="A1" s="1">
        <v>1</v>
      </c>
    </row>
    <row r="2" spans="1:19" s="1" customFormat="1"/>
    <row r="3" spans="1:19" s="1" customFormat="1"/>
    <row r="6" spans="1:19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>
      <c r="A8" s="6"/>
      <c r="B8" s="10" t="s">
        <v>0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>
      <c r="A12" s="105" t="s">
        <v>2</v>
      </c>
      <c r="B12" s="106"/>
      <c r="C12" s="94"/>
      <c r="D12" s="109" t="s">
        <v>121</v>
      </c>
      <c r="E12" s="111" t="s">
        <v>122</v>
      </c>
      <c r="F12" s="101" t="s">
        <v>123</v>
      </c>
      <c r="G12" s="103" t="s">
        <v>124</v>
      </c>
      <c r="H12" s="1"/>
      <c r="I12" s="1"/>
    </row>
    <row r="13" spans="1:19" ht="21" customHeight="1">
      <c r="A13" s="107"/>
      <c r="B13" s="108"/>
      <c r="C13" s="94"/>
      <c r="D13" s="110"/>
      <c r="E13" s="112"/>
      <c r="F13" s="102"/>
      <c r="G13" s="104"/>
      <c r="H13" s="1"/>
      <c r="I13" s="1"/>
    </row>
    <row r="14" spans="1:19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  <c r="H14" s="1"/>
      <c r="I14" s="1"/>
    </row>
    <row r="15" spans="1:19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  <c r="H32" s="1"/>
      <c r="I32" s="1"/>
    </row>
    <row r="33" spans="1:9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  <c r="H64" s="1"/>
      <c r="I64" s="1"/>
    </row>
    <row r="65" spans="1:9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  <c r="H65" s="1"/>
      <c r="I65" s="1"/>
    </row>
    <row r="66" spans="1:9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  <c r="H117" s="1"/>
      <c r="I117" s="1"/>
    </row>
    <row r="118" spans="1:9">
      <c r="A118" s="6"/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topLeftCell="A100" workbookViewId="0">
      <selection activeCell="B2" sqref="B2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81" t="s">
        <v>138</v>
      </c>
    </row>
    <row r="2" spans="1:7" s="1" customFormat="1"/>
    <row r="3" spans="1:7" s="1" customFormat="1"/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13" t="s">
        <v>114</v>
      </c>
      <c r="E11" s="114"/>
      <c r="F11" s="114"/>
      <c r="G11" s="115"/>
    </row>
    <row r="12" spans="1:7" ht="15.75" customHeight="1" thickBot="1">
      <c r="A12" s="105" t="s">
        <v>2</v>
      </c>
      <c r="B12" s="106"/>
      <c r="C12" s="94"/>
      <c r="D12" s="109" t="s">
        <v>134</v>
      </c>
      <c r="E12" s="111" t="s">
        <v>133</v>
      </c>
      <c r="F12" s="101" t="s">
        <v>5</v>
      </c>
      <c r="G12" s="103" t="s">
        <v>135</v>
      </c>
    </row>
    <row r="13" spans="1:7">
      <c r="A13" s="107"/>
      <c r="B13" s="108"/>
      <c r="C13" s="94"/>
      <c r="D13" s="110"/>
      <c r="E13" s="112"/>
      <c r="F13" s="102"/>
      <c r="G13" s="104"/>
    </row>
    <row r="14" spans="1:7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>
      <c r="B118" s="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topLeftCell="A94" workbookViewId="0">
      <selection activeCell="M14" sqref="M14"/>
    </sheetView>
  </sheetViews>
  <sheetFormatPr defaultRowHeight="1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>
      <c r="A3" s="6"/>
      <c r="B3" s="10" t="s">
        <v>0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>
      <c r="A5" s="6"/>
      <c r="B5" s="6"/>
      <c r="D5" s="116" t="s">
        <v>137</v>
      </c>
      <c r="E5" s="117"/>
      <c r="F5" s="117"/>
      <c r="G5" s="118"/>
      <c r="K5" s="36"/>
      <c r="M5" s="6"/>
      <c r="N5" s="6"/>
      <c r="O5" s="6"/>
      <c r="P5" s="35"/>
      <c r="R5" s="26"/>
    </row>
    <row r="6" spans="1:18">
      <c r="A6" s="6"/>
      <c r="B6" s="6"/>
      <c r="D6" s="119" t="s">
        <v>130</v>
      </c>
      <c r="E6" s="120"/>
      <c r="F6" s="121"/>
      <c r="G6" s="98">
        <f>'план 2019. - извор 01'!G117+'буџетска резерва'!G116</f>
        <v>221813401</v>
      </c>
      <c r="K6" s="36"/>
      <c r="M6" s="6"/>
      <c r="N6" s="6"/>
      <c r="O6" s="6"/>
      <c r="P6" s="35"/>
      <c r="R6" s="26"/>
    </row>
    <row r="7" spans="1:18">
      <c r="A7" s="6"/>
      <c r="B7" s="6"/>
      <c r="D7" s="119" t="s">
        <v>1</v>
      </c>
      <c r="E7" s="120"/>
      <c r="F7" s="121"/>
      <c r="G7" s="99">
        <f>'план 2019. - извор 04'!G116</f>
        <v>0</v>
      </c>
      <c r="K7" s="36"/>
      <c r="M7" s="6"/>
      <c r="N7" s="6"/>
      <c r="O7" s="6"/>
      <c r="P7" s="35"/>
      <c r="R7" s="26"/>
    </row>
    <row r="8" spans="1:18">
      <c r="A8" s="6"/>
      <c r="B8" s="6"/>
      <c r="D8" s="119" t="s">
        <v>129</v>
      </c>
      <c r="E8" s="120"/>
      <c r="F8" s="121"/>
      <c r="G8" s="99">
        <f>'план 2019. - извор 07'!G116</f>
        <v>0</v>
      </c>
      <c r="K8" s="36"/>
      <c r="M8" s="6"/>
      <c r="N8" s="6"/>
      <c r="O8" s="6"/>
      <c r="P8" s="35"/>
      <c r="R8" s="26"/>
    </row>
    <row r="9" spans="1:18" ht="15.75" thickBot="1">
      <c r="A9" s="6"/>
      <c r="B9" s="6"/>
      <c r="D9" s="122" t="s">
        <v>118</v>
      </c>
      <c r="E9" s="123"/>
      <c r="F9" s="124"/>
      <c r="G9" s="100">
        <f>SUM(G6:G8)</f>
        <v>221813401</v>
      </c>
      <c r="K9" s="36"/>
      <c r="M9" s="6"/>
      <c r="N9" s="6"/>
      <c r="O9" s="6"/>
      <c r="P9" s="35"/>
      <c r="R9" s="26"/>
    </row>
    <row r="10" spans="1:18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>
      <c r="A12" s="105" t="s">
        <v>2</v>
      </c>
      <c r="B12" s="106"/>
      <c r="C12" s="94"/>
      <c r="D12" s="109" t="s">
        <v>125</v>
      </c>
      <c r="E12" s="111" t="s">
        <v>126</v>
      </c>
      <c r="F12" s="101" t="s">
        <v>127</v>
      </c>
      <c r="G12" s="103" t="s">
        <v>128</v>
      </c>
    </row>
    <row r="13" spans="1:18" ht="20.25" customHeight="1">
      <c r="A13" s="107"/>
      <c r="B13" s="108"/>
      <c r="C13" s="94"/>
      <c r="D13" s="110"/>
      <c r="E13" s="112"/>
      <c r="F13" s="102"/>
      <c r="G13" s="104"/>
    </row>
    <row r="14" spans="1:18">
      <c r="A14" s="90">
        <v>400000</v>
      </c>
      <c r="B14" s="93" t="s">
        <v>10</v>
      </c>
      <c r="C14" s="94"/>
      <c r="D14" s="56">
        <f>SUM(D15+D32+D80+D84+D90+D92)</f>
        <v>276364919</v>
      </c>
      <c r="E14" s="55">
        <f>E15+E32+E80+E84+E90+E92</f>
        <v>29030000</v>
      </c>
      <c r="F14" s="55">
        <f>F15+F32+F80+F84+F90+F92</f>
        <v>0</v>
      </c>
      <c r="G14" s="57">
        <f>SUM(D14:F14)</f>
        <v>305394919</v>
      </c>
    </row>
    <row r="15" spans="1:18">
      <c r="A15" s="82">
        <v>410000</v>
      </c>
      <c r="B15" s="59" t="s">
        <v>11</v>
      </c>
      <c r="C15" s="94"/>
      <c r="D15" s="61">
        <f>SUM(D16+D18+D22+D24+D28+D30)</f>
        <v>155161518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155161518</v>
      </c>
    </row>
    <row r="16" spans="1:18">
      <c r="A16" s="38">
        <v>411000</v>
      </c>
      <c r="B16" s="39" t="s">
        <v>12</v>
      </c>
      <c r="C16" s="94"/>
      <c r="D16" s="27">
        <f>D17</f>
        <v>122618000</v>
      </c>
      <c r="E16" s="20">
        <f t="shared" ref="E16:F16" si="2">E17</f>
        <v>0</v>
      </c>
      <c r="F16" s="20">
        <f t="shared" si="2"/>
        <v>0</v>
      </c>
      <c r="G16" s="58">
        <f t="shared" si="1"/>
        <v>122618000</v>
      </c>
    </row>
    <row r="17" spans="1:7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122618000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122618000</v>
      </c>
    </row>
    <row r="18" spans="1:7">
      <c r="A18" s="38">
        <v>412000</v>
      </c>
      <c r="B18" s="39" t="s">
        <v>14</v>
      </c>
      <c r="C18" s="94"/>
      <c r="D18" s="27">
        <f>D19+D20+D21</f>
        <v>24073518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24073518</v>
      </c>
    </row>
    <row r="19" spans="1:7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16839040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16839040</v>
      </c>
    </row>
    <row r="20" spans="1:7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6314663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6314663</v>
      </c>
    </row>
    <row r="21" spans="1:7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919815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919815</v>
      </c>
    </row>
    <row r="22" spans="1:7">
      <c r="A22" s="38">
        <v>413000</v>
      </c>
      <c r="B22" s="39" t="s">
        <v>18</v>
      </c>
      <c r="C22" s="94"/>
      <c r="D22" s="27">
        <f>D23</f>
        <v>4450000</v>
      </c>
      <c r="E22" s="20">
        <f t="shared" ref="E22:F22" si="4">E23</f>
        <v>0</v>
      </c>
      <c r="F22" s="20">
        <f t="shared" si="4"/>
        <v>0</v>
      </c>
      <c r="G22" s="58">
        <f t="shared" si="1"/>
        <v>4450000</v>
      </c>
    </row>
    <row r="23" spans="1:7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4450000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4450000</v>
      </c>
    </row>
    <row r="24" spans="1:7">
      <c r="A24" s="38">
        <v>414000</v>
      </c>
      <c r="B24" s="39" t="s">
        <v>20</v>
      </c>
      <c r="C24" s="94"/>
      <c r="D24" s="27">
        <f>D25+D26+D27</f>
        <v>1010000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1010000</v>
      </c>
    </row>
    <row r="25" spans="1:7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910000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910000</v>
      </c>
    </row>
    <row r="27" spans="1:7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100000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100000</v>
      </c>
    </row>
    <row r="28" spans="1:7">
      <c r="A28" s="38">
        <v>415000</v>
      </c>
      <c r="B28" s="39" t="s">
        <v>24</v>
      </c>
      <c r="C28" s="94"/>
      <c r="D28" s="27">
        <f>D29</f>
        <v>150000</v>
      </c>
      <c r="E28" s="20">
        <f t="shared" ref="E28:F28" si="6">E29</f>
        <v>0</v>
      </c>
      <c r="F28" s="20">
        <f t="shared" si="6"/>
        <v>0</v>
      </c>
      <c r="G28" s="58">
        <f t="shared" si="1"/>
        <v>150000</v>
      </c>
    </row>
    <row r="29" spans="1:7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150000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150000</v>
      </c>
    </row>
    <row r="30" spans="1:7">
      <c r="A30" s="38">
        <v>416000</v>
      </c>
      <c r="B30" s="39" t="s">
        <v>26</v>
      </c>
      <c r="C30" s="94"/>
      <c r="D30" s="29">
        <f>D31</f>
        <v>2860000</v>
      </c>
      <c r="E30" s="21">
        <f t="shared" ref="E30:F30" si="8">E31</f>
        <v>0</v>
      </c>
      <c r="F30" s="21">
        <f t="shared" si="8"/>
        <v>0</v>
      </c>
      <c r="G30" s="58">
        <f t="shared" si="1"/>
        <v>2860000</v>
      </c>
    </row>
    <row r="31" spans="1:7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2860000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2860000</v>
      </c>
    </row>
    <row r="32" spans="1:7">
      <c r="A32" s="82">
        <v>420000</v>
      </c>
      <c r="B32" s="59" t="s">
        <v>28</v>
      </c>
      <c r="C32" s="94"/>
      <c r="D32" s="61">
        <f>SUM(D33+D50+D55+D64+D69+D72)</f>
        <v>114293401</v>
      </c>
      <c r="E32" s="60">
        <f t="shared" ref="E32:F32" si="9">SUM(E33+E50+E55+E64+E69+E72)</f>
        <v>29030000</v>
      </c>
      <c r="F32" s="60">
        <f t="shared" si="9"/>
        <v>0</v>
      </c>
      <c r="G32" s="62">
        <f t="shared" si="1"/>
        <v>143323401</v>
      </c>
    </row>
    <row r="33" spans="1:7">
      <c r="A33" s="38">
        <v>421000</v>
      </c>
      <c r="B33" s="39" t="s">
        <v>29</v>
      </c>
      <c r="C33" s="94"/>
      <c r="D33" s="29">
        <f>SUM(D34:D49)</f>
        <v>28940000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28940000</v>
      </c>
    </row>
    <row r="34" spans="1:7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600000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600000</v>
      </c>
    </row>
    <row r="35" spans="1:7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7500000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7500000</v>
      </c>
    </row>
    <row r="36" spans="1:7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4800000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4800000</v>
      </c>
    </row>
    <row r="39" spans="1:7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920000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920000</v>
      </c>
    </row>
    <row r="40" spans="1:7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50000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50000</v>
      </c>
    </row>
    <row r="41" spans="1:7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7000000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7000000</v>
      </c>
    </row>
    <row r="42" spans="1:7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770000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770000</v>
      </c>
    </row>
    <row r="43" spans="1:7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2950000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2950000</v>
      </c>
    </row>
    <row r="44" spans="1:7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5000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5000</v>
      </c>
    </row>
    <row r="45" spans="1:7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765000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765000</v>
      </c>
    </row>
    <row r="46" spans="1:7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270000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270000</v>
      </c>
    </row>
    <row r="47" spans="1:7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3260000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3260000</v>
      </c>
    </row>
    <row r="48" spans="1:7">
      <c r="A48" s="40"/>
      <c r="B48" s="41"/>
      <c r="C48" s="94"/>
      <c r="D48" s="31">
        <f>'план 2019. - извор 01'!D48+'план 2019. - извор 04'!D48+'план 2019. - извор 07'!D48+'буџетска резерва'!D48</f>
        <v>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95">
        <f t="shared" si="1"/>
        <v>0</v>
      </c>
    </row>
    <row r="49" spans="1:7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50000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50000</v>
      </c>
    </row>
    <row r="50" spans="1:7">
      <c r="A50" s="38">
        <v>422000</v>
      </c>
      <c r="B50" s="39" t="s">
        <v>45</v>
      </c>
      <c r="C50" s="94"/>
      <c r="D50" s="29">
        <f>D51+D52+D53+D54</f>
        <v>380000</v>
      </c>
      <c r="E50" s="21">
        <f t="shared" ref="E50:F50" si="11">E51+E52+E53+E54</f>
        <v>6000000</v>
      </c>
      <c r="F50" s="21">
        <f t="shared" si="11"/>
        <v>0</v>
      </c>
      <c r="G50" s="58">
        <f t="shared" si="1"/>
        <v>6380000</v>
      </c>
    </row>
    <row r="51" spans="1:7">
      <c r="A51" s="40">
        <v>422100</v>
      </c>
      <c r="B51" s="41" t="s">
        <v>46</v>
      </c>
      <c r="C51" s="94"/>
      <c r="D51" s="30">
        <f>'план 2019. - извор 01'!D51+'план 2019. - извор 04'!D50+'план 2019. - извор 07'!D50+'буџетска резерва'!D50</f>
        <v>205000</v>
      </c>
      <c r="E51" s="30">
        <f>'план 2019. - извор 01'!E51+'план 2019. - извор 04'!E50+'план 2019. - извор 07'!E50+'буџетска резерва'!E50</f>
        <v>3000000</v>
      </c>
      <c r="F51" s="30">
        <f>'план 2019. - извор 01'!F51+'план 2019. - извор 04'!F50+'план 2019. - извор 07'!F50+'буџетска резерва'!F50</f>
        <v>0</v>
      </c>
      <c r="G51" s="95">
        <f t="shared" si="1"/>
        <v>3205000</v>
      </c>
    </row>
    <row r="52" spans="1:7">
      <c r="A52" s="40">
        <v>422200</v>
      </c>
      <c r="B52" s="41" t="s">
        <v>47</v>
      </c>
      <c r="C52" s="94"/>
      <c r="D52" s="30">
        <f>'план 2019. - извор 01'!D52+'план 2019. - извор 04'!D51+'план 2019. - извор 07'!D51+'буџетска резерва'!D51</f>
        <v>0</v>
      </c>
      <c r="E52" s="30">
        <f>'план 2019. - извор 01'!E52+'план 2019. - извор 04'!E51+'план 2019. - извор 07'!E51+'буџетска резерва'!E51</f>
        <v>1500000</v>
      </c>
      <c r="F52" s="30">
        <f>'план 2019. - извор 01'!F52+'план 2019. - извор 04'!F51+'план 2019. - извор 07'!F51+'буџетска резерва'!F51</f>
        <v>0</v>
      </c>
      <c r="G52" s="95">
        <f t="shared" si="1"/>
        <v>1500000</v>
      </c>
    </row>
    <row r="53" spans="1:7">
      <c r="A53" s="40">
        <v>422300</v>
      </c>
      <c r="B53" s="41" t="s">
        <v>48</v>
      </c>
      <c r="C53" s="94"/>
      <c r="D53" s="30">
        <f>'план 2019. - извор 01'!D53+'план 2019. - извор 04'!D52+'план 2019. - извор 07'!D52+'буџетска резерва'!D52</f>
        <v>0</v>
      </c>
      <c r="E53" s="30">
        <f>'план 2019. - извор 01'!E53+'план 2019. - извор 04'!E52+'план 2019. - извор 07'!E52+'буџетска резерва'!E52</f>
        <v>1500000</v>
      </c>
      <c r="F53" s="30">
        <f>'план 2019. - извор 01'!F53+'план 2019. - извор 04'!F52+'план 2019. - извор 07'!F52+'буџетска резерва'!F52</f>
        <v>0</v>
      </c>
      <c r="G53" s="95">
        <f t="shared" si="1"/>
        <v>1500000</v>
      </c>
    </row>
    <row r="54" spans="1:7">
      <c r="A54" s="40">
        <v>422900</v>
      </c>
      <c r="B54" s="41" t="s">
        <v>49</v>
      </c>
      <c r="C54" s="94"/>
      <c r="D54" s="30">
        <f>'план 2019. - извор 01'!D54+'план 2019. - извор 04'!D53+'план 2019. - извор 07'!D53+'буџетска резерва'!D53</f>
        <v>175000</v>
      </c>
      <c r="E54" s="30">
        <f>'план 2019. - извор 01'!E54+'план 2019. - извор 04'!E53+'план 2019. - извор 07'!E53+'буџетска резерва'!E53</f>
        <v>0</v>
      </c>
      <c r="F54" s="30">
        <f>'план 2019. - извор 01'!F54+'план 2019. - извор 04'!F53+'план 2019. - извор 07'!F53+'буџетска резерва'!F53</f>
        <v>0</v>
      </c>
      <c r="G54" s="95">
        <f t="shared" si="1"/>
        <v>175000</v>
      </c>
    </row>
    <row r="55" spans="1:7">
      <c r="A55" s="38">
        <v>423000</v>
      </c>
      <c r="B55" s="39" t="s">
        <v>50</v>
      </c>
      <c r="C55" s="94"/>
      <c r="D55" s="29">
        <f>D56+D57+D58+D59+D60+D61+D62+D63</f>
        <v>72878000</v>
      </c>
      <c r="E55" s="21">
        <f t="shared" ref="E55:F55" si="12">E56+E57+E58+E59+E60+E61+E62+E63</f>
        <v>18530000</v>
      </c>
      <c r="F55" s="21">
        <f t="shared" si="12"/>
        <v>0</v>
      </c>
      <c r="G55" s="58">
        <f t="shared" si="1"/>
        <v>91408000</v>
      </c>
    </row>
    <row r="56" spans="1:7">
      <c r="A56" s="40">
        <v>423100</v>
      </c>
      <c r="B56" s="41" t="s">
        <v>51</v>
      </c>
      <c r="C56" s="94"/>
      <c r="D56" s="30">
        <f>'план 2019. - извор 01'!D56+'план 2019. - извор 04'!D55+'план 2019. - извор 07'!D55+'буџетска резерва'!D55</f>
        <v>35915000</v>
      </c>
      <c r="E56" s="30">
        <f>'план 2019. - извор 01'!E56+'план 2019. - извор 04'!E55+'план 2019. - извор 07'!E55+'буџетска резерва'!E55</f>
        <v>750000</v>
      </c>
      <c r="F56" s="30">
        <f>'план 2019. - извор 01'!F56+'план 2019. - извор 04'!F55+'план 2019. - извор 07'!F55+'буџетска резерва'!F55</f>
        <v>0</v>
      </c>
      <c r="G56" s="95">
        <f t="shared" si="1"/>
        <v>36665000</v>
      </c>
    </row>
    <row r="57" spans="1:7">
      <c r="A57" s="40">
        <v>423200</v>
      </c>
      <c r="B57" s="41" t="s">
        <v>52</v>
      </c>
      <c r="C57" s="94"/>
      <c r="D57" s="30">
        <f>'план 2019. - извор 01'!D57+'план 2019. - извор 04'!D56+'план 2019. - извор 07'!D56+'буџетска резерва'!D56</f>
        <v>973000</v>
      </c>
      <c r="E57" s="30">
        <f>'план 2019. - извор 01'!E57+'план 2019. - извор 04'!E56+'план 2019. - извор 07'!E56+'буџетска резерва'!E56</f>
        <v>0</v>
      </c>
      <c r="F57" s="30">
        <f>'план 2019. - извор 01'!F57+'план 2019. - извор 04'!F56+'план 2019. - извор 07'!F56+'буџетска резерва'!F56</f>
        <v>0</v>
      </c>
      <c r="G57" s="95">
        <f t="shared" si="1"/>
        <v>973000</v>
      </c>
    </row>
    <row r="58" spans="1:7">
      <c r="A58" s="40">
        <v>423300</v>
      </c>
      <c r="B58" s="41" t="s">
        <v>53</v>
      </c>
      <c r="C58" s="94"/>
      <c r="D58" s="30">
        <f>'план 2019. - извор 01'!D58+'план 2019. - извор 04'!D57+'план 2019. - извор 07'!D57+'буџетска резерва'!D57</f>
        <v>80000</v>
      </c>
      <c r="E58" s="30">
        <f>'план 2019. - извор 01'!E58+'план 2019. - извор 04'!E57+'план 2019. - извор 07'!E57+'буџетска резерва'!E57</f>
        <v>0</v>
      </c>
      <c r="F58" s="30">
        <f>'план 2019. - извор 01'!F58+'план 2019. - извор 04'!F57+'план 2019. - извор 07'!F57+'буџетска резерва'!F57</f>
        <v>0</v>
      </c>
      <c r="G58" s="95">
        <f t="shared" si="1"/>
        <v>80000</v>
      </c>
    </row>
    <row r="59" spans="1:7">
      <c r="A59" s="40">
        <v>423400</v>
      </c>
      <c r="B59" s="41" t="s">
        <v>54</v>
      </c>
      <c r="C59" s="94"/>
      <c r="D59" s="30">
        <f>'план 2019. - извор 01'!D59+'план 2019. - извор 04'!D58+'план 2019. - извор 07'!D58+'буџетска резерва'!D58</f>
        <v>60000</v>
      </c>
      <c r="E59" s="30">
        <f>'план 2019. - извор 01'!E59+'план 2019. - извор 04'!E58+'план 2019. - извор 07'!E58+'буџетска резерва'!E58</f>
        <v>650000</v>
      </c>
      <c r="F59" s="30">
        <f>'план 2019. - извор 01'!F59+'план 2019. - извор 04'!F58+'план 2019. - извор 07'!F58+'буџетска резерва'!F58</f>
        <v>0</v>
      </c>
      <c r="G59" s="95">
        <f t="shared" si="1"/>
        <v>710000</v>
      </c>
    </row>
    <row r="60" spans="1:7">
      <c r="A60" s="40">
        <v>423500</v>
      </c>
      <c r="B60" s="41" t="s">
        <v>55</v>
      </c>
      <c r="C60" s="94"/>
      <c r="D60" s="30">
        <f>'план 2019. - извор 01'!D60+'план 2019. - извор 04'!D59+'план 2019. - извор 07'!D59+'буџетска резерва'!D59</f>
        <v>650000</v>
      </c>
      <c r="E60" s="30">
        <f>'план 2019. - извор 01'!E60+'план 2019. - извор 04'!E59+'план 2019. - извор 07'!E59+'буџетска резерва'!E59</f>
        <v>16480000</v>
      </c>
      <c r="F60" s="30">
        <f>'план 2019. - извор 01'!F60+'план 2019. - извор 04'!F59+'план 2019. - извор 07'!F59+'буџетска резерва'!F59</f>
        <v>0</v>
      </c>
      <c r="G60" s="95">
        <f t="shared" si="1"/>
        <v>17130000</v>
      </c>
    </row>
    <row r="61" spans="1:7">
      <c r="A61" s="40">
        <v>423600</v>
      </c>
      <c r="B61" s="41" t="s">
        <v>56</v>
      </c>
      <c r="C61" s="94"/>
      <c r="D61" s="30">
        <f>'план 2019. - извор 01'!D61+'план 2019. - извор 04'!D60+'план 2019. - извор 07'!D60+'буџетска резерва'!D60</f>
        <v>35000000</v>
      </c>
      <c r="E61" s="30">
        <f>'план 2019. - извор 01'!E61+'план 2019. - извор 04'!E60+'план 2019. - извор 07'!E60+'буџетска резерва'!E60</f>
        <v>500000</v>
      </c>
      <c r="F61" s="30">
        <f>'план 2019. - извор 01'!F61+'план 2019. - извор 04'!F60+'план 2019. - извор 07'!F60+'буџетска резерва'!F60</f>
        <v>0</v>
      </c>
      <c r="G61" s="95">
        <f t="shared" si="1"/>
        <v>35500000</v>
      </c>
    </row>
    <row r="62" spans="1:7">
      <c r="A62" s="40">
        <v>423700</v>
      </c>
      <c r="B62" s="41" t="s">
        <v>57</v>
      </c>
      <c r="C62" s="94"/>
      <c r="D62" s="30">
        <f>'план 2019. - извор 01'!D62+'план 2019. - извор 04'!D61+'план 2019. - извор 07'!D61+'буџетска резерва'!D61</f>
        <v>50000</v>
      </c>
      <c r="E62" s="30">
        <f>'план 2019. - извор 01'!E62+'план 2019. - извор 04'!E61+'план 2019. - извор 07'!E61+'буџетска резерва'!E61</f>
        <v>150000</v>
      </c>
      <c r="F62" s="30">
        <f>'план 2019. - извор 01'!F62+'план 2019. - извор 04'!F61+'план 2019. - извор 07'!F61+'буџетска резерва'!F61</f>
        <v>0</v>
      </c>
      <c r="G62" s="95">
        <f t="shared" si="1"/>
        <v>200000</v>
      </c>
    </row>
    <row r="63" spans="1:7">
      <c r="A63" s="40">
        <v>423900</v>
      </c>
      <c r="B63" s="41" t="s">
        <v>58</v>
      </c>
      <c r="C63" s="94"/>
      <c r="D63" s="30">
        <f>'план 2019. - извор 01'!D63+'план 2019. - извор 04'!D62+'план 2019. - извор 07'!D62+'буџетска резерва'!D62</f>
        <v>150000</v>
      </c>
      <c r="E63" s="30">
        <f>'план 2019. - извор 01'!E63+'план 2019. - извор 04'!E62+'план 2019. - извор 07'!E62+'буџетска резерва'!E62</f>
        <v>0</v>
      </c>
      <c r="F63" s="30">
        <f>'план 2019. - извор 01'!F63+'план 2019. - извор 04'!F62+'план 2019. - извор 07'!F62+'буџетска резерва'!F62</f>
        <v>0</v>
      </c>
      <c r="G63" s="95">
        <f t="shared" si="1"/>
        <v>150000</v>
      </c>
    </row>
    <row r="64" spans="1:7">
      <c r="A64" s="38">
        <v>424000</v>
      </c>
      <c r="B64" s="39" t="s">
        <v>59</v>
      </c>
      <c r="C64" s="94"/>
      <c r="D64" s="29">
        <f>D65+D66+D67+D68</f>
        <v>2240000</v>
      </c>
      <c r="E64" s="21">
        <f t="shared" ref="E64" si="13">E65+E66+E67+E68</f>
        <v>100000</v>
      </c>
      <c r="F64" s="21">
        <f>F65+F66+F67+F68</f>
        <v>0</v>
      </c>
      <c r="G64" s="58">
        <f t="shared" si="1"/>
        <v>2340000</v>
      </c>
    </row>
    <row r="65" spans="1:7">
      <c r="A65" s="40">
        <v>424200</v>
      </c>
      <c r="B65" s="41" t="s">
        <v>60</v>
      </c>
      <c r="C65" s="94"/>
      <c r="D65" s="32">
        <f>'план 2019. - извор 01'!D65+'план 2019. - извор 04'!D64+'план 2019. - извор 07'!D64+'буџетска резерва'!D64</f>
        <v>1870000</v>
      </c>
      <c r="E65" s="32">
        <f>'план 2019. - извор 01'!E65+'план 2019. - извор 04'!E64+'план 2019. - извор 07'!E64+'буџетска резерва'!E64</f>
        <v>100000</v>
      </c>
      <c r="F65" s="32">
        <f>'план 2019. - извор 01'!F65+'план 2019. - извор 04'!F64+'план 2019. - извор 07'!F64+'буџетска резерва'!F64</f>
        <v>0</v>
      </c>
      <c r="G65" s="95">
        <f t="shared" si="1"/>
        <v>1970000</v>
      </c>
    </row>
    <row r="66" spans="1:7">
      <c r="A66" s="40">
        <v>424300</v>
      </c>
      <c r="B66" s="41" t="s">
        <v>61</v>
      </c>
      <c r="C66" s="94"/>
      <c r="D66" s="32">
        <f>'план 2019. - извор 01'!D66+'план 2019. - извор 04'!D65+'план 2019. - извор 07'!D65+'буџетска резерва'!D65</f>
        <v>0</v>
      </c>
      <c r="E66" s="32">
        <f>'план 2019. - извор 01'!E66+'план 2019. - извор 04'!E65+'план 2019. - извор 07'!E65+'буџетска резерва'!E65</f>
        <v>0</v>
      </c>
      <c r="F66" s="32">
        <f>'план 2019. - извор 01'!F66+'план 2019. - извор 04'!F65+'план 2019. - извор 07'!F65+'буџетска резерва'!F65</f>
        <v>0</v>
      </c>
      <c r="G66" s="95">
        <f t="shared" si="1"/>
        <v>0</v>
      </c>
    </row>
    <row r="67" spans="1:7">
      <c r="A67" s="40">
        <v>424600</v>
      </c>
      <c r="B67" s="41" t="s">
        <v>62</v>
      </c>
      <c r="C67" s="94"/>
      <c r="D67" s="32">
        <f>'план 2019. - извор 01'!D67+'план 2019. - извор 04'!D66+'план 2019. - извор 07'!D66+'буџетска резерва'!D66</f>
        <v>370000</v>
      </c>
      <c r="E67" s="32">
        <f>'план 2019. - извор 01'!E67+'план 2019. - извор 04'!E66+'план 2019. - извор 07'!E66+'буџетска резерва'!E66</f>
        <v>0</v>
      </c>
      <c r="F67" s="32">
        <f>'план 2019. - извор 01'!F67+'план 2019. - извор 04'!F66+'план 2019. - извор 07'!F66+'буџетска резерва'!F66</f>
        <v>0</v>
      </c>
      <c r="G67" s="95">
        <f t="shared" si="1"/>
        <v>370000</v>
      </c>
    </row>
    <row r="68" spans="1:7">
      <c r="A68" s="40">
        <v>424900</v>
      </c>
      <c r="B68" s="41" t="s">
        <v>63</v>
      </c>
      <c r="C68" s="94"/>
      <c r="D68" s="32">
        <f>'план 2019. - извор 01'!D68+'план 2019. - извор 04'!D67+'план 2019. - извор 07'!D67+'буџетска резерва'!D67</f>
        <v>0</v>
      </c>
      <c r="E68" s="32">
        <f>'план 2019. - извор 01'!E68+'план 2019. - извор 04'!E67+'план 2019. - извор 07'!E67+'буџетска резерва'!E67</f>
        <v>0</v>
      </c>
      <c r="F68" s="32">
        <f>'план 2019. - извор 01'!F68+'план 2019. - извор 04'!F67+'план 2019. - извор 07'!F67+'буџетска резерва'!F67</f>
        <v>0</v>
      </c>
      <c r="G68" s="95">
        <f t="shared" si="1"/>
        <v>0</v>
      </c>
    </row>
    <row r="69" spans="1:7">
      <c r="A69" s="38">
        <v>425000</v>
      </c>
      <c r="B69" s="39" t="s">
        <v>64</v>
      </c>
      <c r="C69" s="94"/>
      <c r="D69" s="29">
        <f>D70+D71</f>
        <v>4270000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4270000</v>
      </c>
    </row>
    <row r="70" spans="1:7">
      <c r="A70" s="40">
        <v>425100</v>
      </c>
      <c r="B70" s="41" t="s">
        <v>65</v>
      </c>
      <c r="C70" s="94"/>
      <c r="D70" s="32">
        <f>'план 2019. - извор 01'!D70+'план 2019. - извор 04'!D69+'план 2019. - извор 07'!D69+'буџетска резерва'!D69</f>
        <v>1750000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1750000</v>
      </c>
    </row>
    <row r="71" spans="1:7">
      <c r="A71" s="40">
        <v>425200</v>
      </c>
      <c r="B71" s="41" t="s">
        <v>66</v>
      </c>
      <c r="C71" s="94"/>
      <c r="D71" s="32">
        <f>'план 2019. - извор 01'!D71+'план 2019. - извор 04'!D70+'план 2019. - извор 07'!D70+'буџетска резерва'!D70</f>
        <v>2520000</v>
      </c>
      <c r="E71" s="32">
        <f>'план 2019. - извор 01'!E71+'план 2019. - извор 04'!E70+'план 2019. - извор 07'!E70+'буџетска резерва'!E70</f>
        <v>0</v>
      </c>
      <c r="F71" s="32">
        <f>'план 2019. - извор 01'!F71+'план 2019. - извор 04'!F70+'план 2019. - извор 07'!F70+'буџетска резерва'!F70</f>
        <v>0</v>
      </c>
      <c r="G71" s="95">
        <f t="shared" si="1"/>
        <v>2520000</v>
      </c>
    </row>
    <row r="72" spans="1:7">
      <c r="A72" s="38">
        <v>426000</v>
      </c>
      <c r="B72" s="39" t="s">
        <v>67</v>
      </c>
      <c r="C72" s="94"/>
      <c r="D72" s="29">
        <f>SUM(D73:D79)</f>
        <v>5585401</v>
      </c>
      <c r="E72" s="21">
        <f t="shared" ref="E72:F72" si="15">SUM(E73:E79)</f>
        <v>4400000</v>
      </c>
      <c r="F72" s="21">
        <f t="shared" si="15"/>
        <v>0</v>
      </c>
      <c r="G72" s="58">
        <f t="shared" si="1"/>
        <v>9985401</v>
      </c>
    </row>
    <row r="73" spans="1:7">
      <c r="A73" s="40">
        <v>426100</v>
      </c>
      <c r="B73" s="41" t="s">
        <v>68</v>
      </c>
      <c r="C73" s="94"/>
      <c r="D73" s="30">
        <f>'план 2019. - извор 01'!D73+'план 2019. - извор 04'!D72+'план 2019. - извор 07'!D72+'буџетска резерва'!D72</f>
        <v>1445000</v>
      </c>
      <c r="E73" s="30">
        <f>'план 2019. - извор 01'!E73+'план 2019. - извор 04'!E72+'план 2019. - извор 07'!E72+'буџетска резерва'!E72</f>
        <v>500000</v>
      </c>
      <c r="F73" s="30">
        <f>'план 2019. - извор 01'!F73+'план 2019. - извор 04'!F72+'план 2019. - извор 07'!F72+'буџетска резерва'!F72</f>
        <v>0</v>
      </c>
      <c r="G73" s="95">
        <f t="shared" si="1"/>
        <v>1945000</v>
      </c>
    </row>
    <row r="74" spans="1:7">
      <c r="A74" s="40">
        <v>426300</v>
      </c>
      <c r="B74" s="41" t="s">
        <v>69</v>
      </c>
      <c r="C74" s="94"/>
      <c r="D74" s="30">
        <f>'план 2019. - извор 01'!D74+'план 2019. - извор 04'!D73+'план 2019. - извор 07'!D73+'буџетска резерва'!D73</f>
        <v>150000</v>
      </c>
      <c r="E74" s="30">
        <f>'план 2019. - извор 01'!E74+'план 2019. - извор 04'!E73+'план 2019. - извор 07'!E73+'буџетска резерва'!E73</f>
        <v>0</v>
      </c>
      <c r="F74" s="30">
        <f>'план 2019. - извор 01'!F74+'план 2019. - извор 04'!F73+'план 2019. - извор 07'!F73+'буџетска резерва'!F73</f>
        <v>0</v>
      </c>
      <c r="G74" s="95">
        <f t="shared" si="1"/>
        <v>150000</v>
      </c>
    </row>
    <row r="75" spans="1:7">
      <c r="A75" s="40">
        <v>426400</v>
      </c>
      <c r="B75" s="41" t="s">
        <v>70</v>
      </c>
      <c r="C75" s="94"/>
      <c r="D75" s="30">
        <f>'план 2019. - извор 01'!D75+'план 2019. - извор 04'!D74+'план 2019. - извор 07'!D74+'буџетска резерва'!D74</f>
        <v>75000</v>
      </c>
      <c r="E75" s="30">
        <f>'план 2019. - извор 01'!E75+'план 2019. - извор 04'!E74+'план 2019. - извор 07'!E74+'буџетска резерва'!E74</f>
        <v>0</v>
      </c>
      <c r="F75" s="30">
        <f>'план 2019. - извор 01'!F75+'план 2019. - извор 04'!F74+'план 2019. - извор 07'!F74+'буџетска резерва'!F74</f>
        <v>0</v>
      </c>
      <c r="G75" s="95">
        <f t="shared" si="1"/>
        <v>75000</v>
      </c>
    </row>
    <row r="76" spans="1:7">
      <c r="A76" s="40">
        <v>426500</v>
      </c>
      <c r="B76" s="41" t="s">
        <v>71</v>
      </c>
      <c r="C76" s="94"/>
      <c r="D76" s="30">
        <f>'план 2019. - извор 01'!D76+'план 2019. - извор 04'!D75+'план 2019. - извор 07'!D75+'буџетска резерва'!D75</f>
        <v>200000</v>
      </c>
      <c r="E76" s="30">
        <f>'план 2019. - извор 01'!E76+'план 2019. - извор 04'!E75+'план 2019. - извор 07'!E75+'буџетска резерва'!E75</f>
        <v>0</v>
      </c>
      <c r="F76" s="30">
        <f>'план 2019. - извор 01'!F76+'план 2019. - извор 04'!F75+'план 2019. - извор 07'!F75+'буџетска резерва'!F75</f>
        <v>0</v>
      </c>
      <c r="G76" s="95">
        <f t="shared" si="1"/>
        <v>200000</v>
      </c>
    </row>
    <row r="77" spans="1:7">
      <c r="A77" s="40">
        <v>426600</v>
      </c>
      <c r="B77" s="41" t="s">
        <v>72</v>
      </c>
      <c r="C77" s="94"/>
      <c r="D77" s="30">
        <f>'план 2019. - извор 01'!D77+'план 2019. - извор 04'!D76+'план 2019. - извор 07'!D76+'буџетска резерва'!D76</f>
        <v>850000</v>
      </c>
      <c r="E77" s="30">
        <f>'план 2019. - извор 01'!E77+'план 2019. - извор 04'!E76+'план 2019. - извор 07'!E76+'буџетска резерва'!E76</f>
        <v>3400000</v>
      </c>
      <c r="F77" s="30">
        <f>'план 2019. - извор 01'!F77+'план 2019. - извор 04'!F76+'план 2019. - извор 07'!F76+'буџетска резерва'!F76</f>
        <v>0</v>
      </c>
      <c r="G77" s="95">
        <f t="shared" si="1"/>
        <v>4250000</v>
      </c>
    </row>
    <row r="78" spans="1:7">
      <c r="A78" s="40">
        <v>426800</v>
      </c>
      <c r="B78" s="41" t="s">
        <v>73</v>
      </c>
      <c r="C78" s="94"/>
      <c r="D78" s="30">
        <f>'план 2019. - извор 01'!D78+'план 2019. - извор 04'!D77+'план 2019. - извор 07'!D77+'буџетска резерва'!D77</f>
        <v>350000</v>
      </c>
      <c r="E78" s="30">
        <f>'план 2019. - извор 01'!E78+'план 2019. - извор 04'!E77+'план 2019. - извор 07'!E77+'буџетска резерва'!E77</f>
        <v>500000</v>
      </c>
      <c r="F78" s="30">
        <f>'план 2019. - извор 01'!F78+'план 2019. - извор 04'!F77+'план 2019. - извор 07'!F77+'буџетска резерва'!F77</f>
        <v>0</v>
      </c>
      <c r="G78" s="95">
        <f t="shared" si="1"/>
        <v>850000</v>
      </c>
    </row>
    <row r="79" spans="1:7">
      <c r="A79" s="40">
        <v>426900</v>
      </c>
      <c r="B79" s="41" t="s">
        <v>74</v>
      </c>
      <c r="C79" s="94"/>
      <c r="D79" s="30">
        <f>'план 2019. - извор 01'!D79+'план 2019. - извор 04'!D78+'план 2019. - извор 07'!D78+'буџетска резерва'!D78</f>
        <v>2515401</v>
      </c>
      <c r="E79" s="30">
        <f>'план 2019. - извор 01'!E79+'план 2019. - извор 04'!E78+'план 2019. - извор 07'!E78+'буџетска резерва'!E78</f>
        <v>0</v>
      </c>
      <c r="F79" s="30">
        <f>'план 2019. - извор 01'!F79+'план 2019. - извор 04'!F78+'план 2019. - извор 07'!F78+'буџетска резерва'!F78</f>
        <v>0</v>
      </c>
      <c r="G79" s="95">
        <f t="shared" si="1"/>
        <v>2515401</v>
      </c>
    </row>
    <row r="80" spans="1:7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>
      <c r="A82" s="40">
        <v>431100</v>
      </c>
      <c r="B82" s="41" t="s">
        <v>76</v>
      </c>
      <c r="C82" s="94"/>
      <c r="D82" s="30">
        <f>'план 2019. - извор 01'!D82+'план 2019. - извор 04'!D81+'план 2019. - извор 07'!D81+'буџетска резерва'!D81</f>
        <v>0</v>
      </c>
      <c r="E82" s="30">
        <f>'план 2019. - извор 01'!E82+'план 2019. - извор 04'!E81+'план 2019. - извор 07'!E81+'буџетска резерва'!E81</f>
        <v>0</v>
      </c>
      <c r="F82" s="30">
        <f>'план 2019. - извор 01'!F82+'план 2019. - извор 04'!F81+'план 2019. - извор 07'!F81+'буџетска резерва'!F81</f>
        <v>0</v>
      </c>
      <c r="G82" s="95">
        <f t="shared" si="17"/>
        <v>0</v>
      </c>
    </row>
    <row r="83" spans="1:7">
      <c r="A83" s="40">
        <v>431200</v>
      </c>
      <c r="B83" s="41" t="s">
        <v>77</v>
      </c>
      <c r="C83" s="94"/>
      <c r="D83" s="30">
        <f>'план 2019. - извор 01'!D83+'план 2019. - извор 04'!D82+'план 2019. - извор 07'!D82+'буџетска резерва'!D82</f>
        <v>0</v>
      </c>
      <c r="E83" s="30">
        <f>'план 2019. - извор 01'!E83+'план 2019. - извор 04'!E82+'план 2019. - извор 07'!E82+'буџетска резерва'!E82</f>
        <v>0</v>
      </c>
      <c r="F83" s="30">
        <f>'план 2019. - извор 01'!F83+'план 2019. - извор 04'!F82+'план 2019. - извор 07'!F82+'буџетска резерва'!F82</f>
        <v>0</v>
      </c>
      <c r="G83" s="95">
        <f t="shared" si="17"/>
        <v>0</v>
      </c>
    </row>
    <row r="84" spans="1:7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>
      <c r="A85" s="42">
        <v>441100</v>
      </c>
      <c r="B85" s="43" t="s">
        <v>79</v>
      </c>
      <c r="C85" s="94"/>
      <c r="D85" s="31">
        <f>'план 2019. - извор 01'!D85+'план 2019. - извор 04'!D84+'план 2019. - извор 07'!D84+'буџетска резерва'!D84</f>
        <v>0</v>
      </c>
      <c r="E85" s="31">
        <f>'план 2019. - извор 01'!E85+'план 2019. - извор 04'!E84+'план 2019. - извор 07'!E84+'буџетска резерва'!E84</f>
        <v>0</v>
      </c>
      <c r="F85" s="31">
        <f>'план 2019. - извор 01'!F85+'план 2019. - извор 04'!F84+'план 2019. - извор 07'!F84+'буџетска резерва'!F84</f>
        <v>0</v>
      </c>
      <c r="G85" s="95">
        <f t="shared" si="17"/>
        <v>0</v>
      </c>
    </row>
    <row r="86" spans="1:7">
      <c r="A86" s="44">
        <v>441400</v>
      </c>
      <c r="B86" s="45" t="s">
        <v>80</v>
      </c>
      <c r="C86" s="94"/>
      <c r="D86" s="31">
        <f>'план 2019. - извор 01'!D86+'план 2019. - извор 04'!D85+'план 2019. - извор 07'!D85+'буџетска резерва'!D85</f>
        <v>0</v>
      </c>
      <c r="E86" s="31">
        <f>'план 2019. - извор 01'!E86+'план 2019. - извор 04'!E85+'план 2019. - извор 07'!E85+'буџетска резерва'!E85</f>
        <v>0</v>
      </c>
      <c r="F86" s="31">
        <f>'план 2019. - извор 01'!F86+'план 2019. - извор 04'!F85+'план 2019. - извор 07'!F85+'буџетска резерва'!F85</f>
        <v>0</v>
      </c>
      <c r="G86" s="95">
        <f t="shared" si="17"/>
        <v>0</v>
      </c>
    </row>
    <row r="87" spans="1:7">
      <c r="A87" s="46">
        <v>444100</v>
      </c>
      <c r="B87" s="45" t="s">
        <v>81</v>
      </c>
      <c r="C87" s="94"/>
      <c r="D87" s="31">
        <f>'план 2019. - извор 01'!D87+'план 2019. - извор 04'!D86+'план 2019. - извор 07'!D86+'буџетска резерва'!D86</f>
        <v>0</v>
      </c>
      <c r="E87" s="31">
        <f>'план 2019. - извор 01'!E87+'план 2019. - извор 04'!E86+'план 2019. - извор 07'!E86+'буџетска резерва'!E86</f>
        <v>0</v>
      </c>
      <c r="F87" s="31">
        <f>'план 2019. - извор 01'!F87+'план 2019. - извор 04'!F86+'план 2019. - извор 07'!F86+'буџетска резерва'!F86</f>
        <v>0</v>
      </c>
      <c r="G87" s="95">
        <f t="shared" si="17"/>
        <v>0</v>
      </c>
    </row>
    <row r="88" spans="1:7">
      <c r="A88" s="46">
        <v>444200</v>
      </c>
      <c r="B88" s="45" t="s">
        <v>82</v>
      </c>
      <c r="C88" s="94"/>
      <c r="D88" s="31">
        <f>'план 2019. - извор 01'!D88+'план 2019. - извор 04'!D87+'план 2019. - извор 07'!D87+'буџетска резерва'!D87</f>
        <v>0</v>
      </c>
      <c r="E88" s="31">
        <f>'план 2019. - извор 01'!E88+'план 2019. - извор 04'!E87+'план 2019. - извор 07'!E87+'буџетска резерва'!E87</f>
        <v>0</v>
      </c>
      <c r="F88" s="31">
        <f>'план 2019. - извор 01'!F88+'план 2019. - извор 04'!F87+'план 2019. - извор 07'!F87+'буџетска резерва'!F87</f>
        <v>0</v>
      </c>
      <c r="G88" s="95">
        <f t="shared" si="17"/>
        <v>0</v>
      </c>
    </row>
    <row r="89" spans="1:7">
      <c r="A89" s="47">
        <v>444300</v>
      </c>
      <c r="B89" s="48" t="s">
        <v>83</v>
      </c>
      <c r="C89" s="94"/>
      <c r="D89" s="31">
        <f>'план 2019. - извор 01'!D89+'план 2019. - извор 04'!D88+'план 2019. - извор 07'!D88+'буџетска резерва'!D88</f>
        <v>0</v>
      </c>
      <c r="E89" s="31">
        <f>'план 2019. - извор 01'!E89+'план 2019. - извор 04'!E88+'план 2019. - извор 07'!E88+'буџетска резерва'!E88</f>
        <v>0</v>
      </c>
      <c r="F89" s="31">
        <f>'план 2019. - извор 01'!F89+'план 2019. - извор 04'!F88+'план 2019. - извор 07'!F88+'буџетска резерва'!F88</f>
        <v>0</v>
      </c>
      <c r="G89" s="95">
        <f t="shared" si="17"/>
        <v>0</v>
      </c>
    </row>
    <row r="90" spans="1:7">
      <c r="A90" s="83">
        <v>460000</v>
      </c>
      <c r="B90" s="79" t="s">
        <v>84</v>
      </c>
      <c r="C90" s="94"/>
      <c r="D90" s="61">
        <f>D91</f>
        <v>6610000</v>
      </c>
      <c r="E90" s="60">
        <f t="shared" ref="E90:F90" si="20">E91</f>
        <v>0</v>
      </c>
      <c r="F90" s="60">
        <f t="shared" si="20"/>
        <v>0</v>
      </c>
      <c r="G90" s="62">
        <f t="shared" si="17"/>
        <v>6610000</v>
      </c>
    </row>
    <row r="91" spans="1:7">
      <c r="A91" s="40">
        <v>465112</v>
      </c>
      <c r="B91" s="41" t="s">
        <v>85</v>
      </c>
      <c r="C91" s="94"/>
      <c r="D91" s="31">
        <f>'план 2019. - извор 01'!D91+'план 2019. - извор 04'!D90+'план 2019. - извор 07'!D90+'буџетска резерва'!D90</f>
        <v>6610000</v>
      </c>
      <c r="E91" s="31">
        <f>'план 2019. - извор 01'!E91+'план 2019. - извор 04'!E90+'план 2019. - извор 07'!E90+'буџетска резерва'!E90</f>
        <v>0</v>
      </c>
      <c r="F91" s="31">
        <f>'план 2019. - извор 01'!F91+'план 2019. - извор 04'!F90+'план 2019. - извор 07'!F90+'буџетска резерва'!F90</f>
        <v>0</v>
      </c>
      <c r="G91" s="95">
        <f t="shared" si="17"/>
        <v>6610000</v>
      </c>
    </row>
    <row r="92" spans="1:7">
      <c r="A92" s="82">
        <v>480000</v>
      </c>
      <c r="B92" s="59" t="s">
        <v>86</v>
      </c>
      <c r="C92" s="94"/>
      <c r="D92" s="61">
        <f>SUM(D93+D95+D98+D100)</f>
        <v>300000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300000</v>
      </c>
    </row>
    <row r="93" spans="1:7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>
      <c r="A94" s="49">
        <v>481900</v>
      </c>
      <c r="B94" s="50" t="s">
        <v>88</v>
      </c>
      <c r="C94" s="94"/>
      <c r="D94" s="31">
        <f>'план 2019. - извор 01'!D94+'план 2019. - извор 04'!D93+'план 2019. - извор 07'!D93+'буџетска резерва'!D93</f>
        <v>0</v>
      </c>
      <c r="E94" s="31">
        <f>'план 2019. - извор 01'!E94+'план 2019. - извор 04'!E93+'план 2019. - извор 07'!E93+'буџетска резерва'!E93</f>
        <v>0</v>
      </c>
      <c r="F94" s="31">
        <f>'план 2019. - извор 01'!F94+'план 2019. - извор 04'!F93+'план 2019. - извор 07'!F93+'буџетска резерва'!F93</f>
        <v>0</v>
      </c>
      <c r="G94" s="95">
        <f t="shared" si="17"/>
        <v>0</v>
      </c>
    </row>
    <row r="95" spans="1:7">
      <c r="A95" s="38">
        <v>482000</v>
      </c>
      <c r="B95" s="39" t="s">
        <v>89</v>
      </c>
      <c r="C95" s="94"/>
      <c r="D95" s="29">
        <f>D96+D97</f>
        <v>250000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250000</v>
      </c>
    </row>
    <row r="96" spans="1:7">
      <c r="A96" s="40">
        <v>482100</v>
      </c>
      <c r="B96" s="41" t="s">
        <v>90</v>
      </c>
      <c r="C96" s="94"/>
      <c r="D96" s="28">
        <f>'план 2019. - извор 01'!D96+'план 2019. - извор 04'!D95+'план 2019. - извор 07'!D95+'буџетска резерва'!D95</f>
        <v>150000</v>
      </c>
      <c r="E96" s="28">
        <f>'план 2019. - извор 01'!E96+'план 2019. - извор 04'!E95+'план 2019. - извор 07'!E95+'буџетска резерва'!E95</f>
        <v>0</v>
      </c>
      <c r="F96" s="28">
        <f>'план 2019. - извор 01'!F96+'план 2019. - извор 04'!F95+'план 2019. - извор 07'!F95+'буџетска резерва'!F95</f>
        <v>0</v>
      </c>
      <c r="G96" s="95">
        <f t="shared" si="17"/>
        <v>150000</v>
      </c>
    </row>
    <row r="97" spans="1:7">
      <c r="A97" s="40">
        <v>482200</v>
      </c>
      <c r="B97" s="41" t="s">
        <v>91</v>
      </c>
      <c r="C97" s="94"/>
      <c r="D97" s="28">
        <f>'план 2019. - извор 01'!D97+'план 2019. - извор 04'!D96+'план 2019. - извор 07'!D96+'буџетска резерва'!D96</f>
        <v>100000</v>
      </c>
      <c r="E97" s="28">
        <f>'план 2019. - извор 01'!E97+'план 2019. - извор 04'!E96+'план 2019. - извор 07'!E96+'буџетска резерва'!E96</f>
        <v>0</v>
      </c>
      <c r="F97" s="28">
        <f>'план 2019. - извор 01'!F97+'план 2019. - извор 04'!F96+'план 2019. - извор 07'!F96+'буџетска резерва'!F96</f>
        <v>0</v>
      </c>
      <c r="G97" s="95">
        <f t="shared" si="17"/>
        <v>100000</v>
      </c>
    </row>
    <row r="98" spans="1:7">
      <c r="A98" s="38">
        <v>483000</v>
      </c>
      <c r="B98" s="39" t="s">
        <v>92</v>
      </c>
      <c r="C98" s="94"/>
      <c r="D98" s="29">
        <f>D99</f>
        <v>50000</v>
      </c>
      <c r="E98" s="21">
        <f t="shared" ref="E98:F98" si="24">E99</f>
        <v>0</v>
      </c>
      <c r="F98" s="21">
        <f t="shared" si="24"/>
        <v>0</v>
      </c>
      <c r="G98" s="58">
        <f t="shared" si="17"/>
        <v>50000</v>
      </c>
    </row>
    <row r="99" spans="1:7">
      <c r="A99" s="40">
        <v>483100</v>
      </c>
      <c r="B99" s="41" t="s">
        <v>93</v>
      </c>
      <c r="C99" s="94"/>
      <c r="D99" s="30">
        <f>'план 2019. - извор 01'!D99+'план 2019. - извор 04'!D98+'план 2019. - извор 07'!D98+'буџетска резерва'!D98</f>
        <v>50000</v>
      </c>
      <c r="E99" s="30">
        <f>'план 2019. - извор 01'!E99+'план 2019. - извор 04'!E98+'план 2019. - извор 07'!E98+'буџетска резерва'!E98</f>
        <v>0</v>
      </c>
      <c r="F99" s="30">
        <f>'план 2019. - извор 01'!F99+'план 2019. - извор 04'!F98+'план 2019. - извор 07'!F98+'буџетска резерва'!F98</f>
        <v>0</v>
      </c>
      <c r="G99" s="95">
        <f t="shared" si="17"/>
        <v>50000</v>
      </c>
    </row>
    <row r="100" spans="1:7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>
      <c r="A101" s="40">
        <v>485119</v>
      </c>
      <c r="B101" s="41" t="s">
        <v>95</v>
      </c>
      <c r="C101" s="94"/>
      <c r="D101" s="30">
        <f>'план 2019. - извор 01'!D101+'план 2019. - извор 04'!D100+'план 2019. - извор 07'!D100+'буџетска резерва'!D100</f>
        <v>0</v>
      </c>
      <c r="E101" s="30">
        <f>'план 2019. - извор 01'!E101+'план 2019. - извор 04'!E100+'план 2019. - извор 07'!E100+'буџетска резерва'!E100</f>
        <v>0</v>
      </c>
      <c r="F101" s="30">
        <f>'план 2019. - извор 01'!F101+'план 2019. - извор 04'!F100+'план 2019. - извор 07'!F100+'буџетска резерва'!F100</f>
        <v>0</v>
      </c>
      <c r="G101" s="95">
        <f t="shared" si="17"/>
        <v>0</v>
      </c>
    </row>
    <row r="102" spans="1:7">
      <c r="A102" s="91">
        <v>500000</v>
      </c>
      <c r="B102" s="92" t="s">
        <v>96</v>
      </c>
      <c r="C102" s="94"/>
      <c r="D102" s="54">
        <f>SUM(D103+D114)</f>
        <v>10370000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10370000</v>
      </c>
    </row>
    <row r="103" spans="1:7">
      <c r="A103" s="82">
        <v>510000</v>
      </c>
      <c r="B103" s="59" t="s">
        <v>97</v>
      </c>
      <c r="C103" s="94"/>
      <c r="D103" s="61">
        <f>SUM(D104+D107+D112)</f>
        <v>10370000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10370000</v>
      </c>
    </row>
    <row r="104" spans="1:7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>
      <c r="A105" s="40">
        <v>511300</v>
      </c>
      <c r="B105" s="41" t="s">
        <v>99</v>
      </c>
      <c r="C105" s="94"/>
      <c r="D105" s="30">
        <f>'план 2019. - извор 01'!D105+'план 2019. - извор 04'!D104+'план 2019. - извор 07'!D104+'буџетска резерва'!D104</f>
        <v>0</v>
      </c>
      <c r="E105" s="30">
        <f>'план 2019. - извор 01'!E105+'план 2019. - извор 04'!E104+'план 2019. - извор 07'!E104+'буџетска резерва'!E104</f>
        <v>0</v>
      </c>
      <c r="F105" s="30">
        <f>'план 2019. - извор 01'!F105+'план 2019. - извор 04'!F104+'план 2019. - извор 07'!F104+'буџетска резерва'!F104</f>
        <v>0</v>
      </c>
      <c r="G105" s="95">
        <f t="shared" si="17"/>
        <v>0</v>
      </c>
    </row>
    <row r="106" spans="1:7">
      <c r="A106" s="40">
        <v>511400</v>
      </c>
      <c r="B106" s="41" t="s">
        <v>100</v>
      </c>
      <c r="C106" s="94"/>
      <c r="D106" s="30">
        <f>'план 2019. - извор 01'!D106+'план 2019. - извор 04'!D105+'план 2019. - извор 07'!D105+'буџетска резерва'!D105</f>
        <v>0</v>
      </c>
      <c r="E106" s="30">
        <f>'план 2019. - извор 01'!E106+'план 2019. - извор 04'!E105+'план 2019. - извор 07'!E105+'буџетска резерва'!E105</f>
        <v>0</v>
      </c>
      <c r="F106" s="30">
        <f>'план 2019. - извор 01'!F106+'план 2019. - извор 04'!F105+'план 2019. - извор 07'!F105+'буџетска резерва'!F105</f>
        <v>0</v>
      </c>
      <c r="G106" s="95">
        <f t="shared" si="17"/>
        <v>0</v>
      </c>
    </row>
    <row r="107" spans="1:7">
      <c r="A107" s="38">
        <v>512000</v>
      </c>
      <c r="B107" s="39" t="s">
        <v>101</v>
      </c>
      <c r="C107" s="94"/>
      <c r="D107" s="29">
        <f>SUM(D108:D111)</f>
        <v>9400000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9400000</v>
      </c>
    </row>
    <row r="108" spans="1:7">
      <c r="A108" s="40">
        <v>512200</v>
      </c>
      <c r="B108" s="41" t="s">
        <v>102</v>
      </c>
      <c r="C108" s="94"/>
      <c r="D108" s="30">
        <f>'план 2019. - извор 01'!D108+'план 2019. - извор 04'!D107+'план 2019. - извор 07'!D107+'буџетска резерва'!D107</f>
        <v>3200000</v>
      </c>
      <c r="E108" s="30">
        <f>'план 2019. - извор 01'!E108+'план 2019. - извор 04'!E107+'план 2019. - извор 07'!E107+'буџетска резерва'!E107</f>
        <v>0</v>
      </c>
      <c r="F108" s="30">
        <f>'план 2019. - извор 01'!F108+'план 2019. - извор 04'!F107+'план 2019. - извор 07'!F107+'буџетска резерва'!F107</f>
        <v>0</v>
      </c>
      <c r="G108" s="95">
        <f t="shared" si="17"/>
        <v>3200000</v>
      </c>
    </row>
    <row r="109" spans="1:7">
      <c r="A109" s="40">
        <v>512600</v>
      </c>
      <c r="B109" s="41" t="s">
        <v>103</v>
      </c>
      <c r="C109" s="94"/>
      <c r="D109" s="30">
        <f>'план 2019. - извор 01'!D109+'план 2019. - извор 04'!D108+'план 2019. - извор 07'!D108+'буџетска резерва'!D108</f>
        <v>5850000</v>
      </c>
      <c r="E109" s="30">
        <f>'план 2019. - извор 01'!E109+'план 2019. - извор 04'!E108+'план 2019. - извор 07'!E108+'буџетска резерва'!E108</f>
        <v>0</v>
      </c>
      <c r="F109" s="30">
        <f>'план 2019. - извор 01'!F109+'план 2019. - извор 04'!F108+'план 2019. - извор 07'!F108+'буџетска резерва'!F108</f>
        <v>0</v>
      </c>
      <c r="G109" s="95">
        <f t="shared" si="17"/>
        <v>5850000</v>
      </c>
    </row>
    <row r="110" spans="1:7">
      <c r="A110" s="40">
        <v>512800</v>
      </c>
      <c r="B110" s="41" t="s">
        <v>104</v>
      </c>
      <c r="C110" s="94"/>
      <c r="D110" s="30">
        <f>'план 2019. - извор 01'!D110+'план 2019. - извор 04'!D109+'план 2019. - извор 07'!D109+'буџетска резерва'!D109</f>
        <v>350000</v>
      </c>
      <c r="E110" s="30">
        <f>'план 2019. - извор 01'!E110+'план 2019. - извор 04'!E109+'план 2019. - извор 07'!E109+'буџетска резерва'!E109</f>
        <v>0</v>
      </c>
      <c r="F110" s="30">
        <f>'план 2019. - извор 01'!F110+'план 2019. - извор 04'!F109+'план 2019. - извор 07'!F109+'буџетска резерва'!F109</f>
        <v>0</v>
      </c>
      <c r="G110" s="95">
        <f t="shared" si="17"/>
        <v>350000</v>
      </c>
    </row>
    <row r="111" spans="1:7">
      <c r="A111" s="40">
        <v>512900</v>
      </c>
      <c r="B111" s="41" t="s">
        <v>105</v>
      </c>
      <c r="C111" s="94"/>
      <c r="D111" s="30">
        <f>'план 2019. - извор 01'!D111+'план 2019. - извор 04'!D110+'план 2019. - извор 07'!D110+'буџетска резерва'!D110</f>
        <v>0</v>
      </c>
      <c r="E111" s="30">
        <f>'план 2019. - извор 01'!E111+'план 2019. - извор 04'!E110+'план 2019. - извор 07'!E110+'буџетска резерва'!E110</f>
        <v>0</v>
      </c>
      <c r="F111" s="30">
        <f>'план 2019. - извор 01'!F111+'план 2019. - извор 04'!F110+'план 2019. - извор 07'!F110+'буџетска резерва'!F110</f>
        <v>0</v>
      </c>
      <c r="G111" s="95">
        <f t="shared" si="17"/>
        <v>0</v>
      </c>
    </row>
    <row r="112" spans="1:7">
      <c r="A112" s="38">
        <v>515000</v>
      </c>
      <c r="B112" s="39" t="s">
        <v>106</v>
      </c>
      <c r="C112" s="94"/>
      <c r="D112" s="29">
        <f>D113</f>
        <v>970000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970000</v>
      </c>
    </row>
    <row r="113" spans="1:7">
      <c r="A113" s="40">
        <v>515100</v>
      </c>
      <c r="B113" s="41" t="s">
        <v>107</v>
      </c>
      <c r="C113" s="94"/>
      <c r="D113" s="31">
        <f>'план 2019. - извор 01'!D113+'план 2019. - извор 04'!D112+'план 2019. - извор 07'!D112+'буџетска резерва'!D112</f>
        <v>970000</v>
      </c>
      <c r="E113" s="31">
        <f>'план 2019. - извор 01'!E113+'план 2019. - извор 04'!E112+'план 2019. - извор 07'!E112+'буџетска резерва'!E112</f>
        <v>0</v>
      </c>
      <c r="F113" s="31">
        <f>'план 2019. - извор 01'!F113+'план 2019. - извор 04'!F112+'план 2019. - извор 07'!F112+'буџетска резерва'!F112</f>
        <v>0</v>
      </c>
      <c r="G113" s="95">
        <f t="shared" si="17"/>
        <v>970000</v>
      </c>
    </row>
    <row r="114" spans="1:7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>
      <c r="A116" s="51">
        <v>523100</v>
      </c>
      <c r="B116" s="52" t="s">
        <v>110</v>
      </c>
      <c r="C116" s="94"/>
      <c r="D116" s="33">
        <f>'план 2019. - извор 01'!D116+'план 2019. - извор 04'!D115+'план 2019. - извор 07'!D115+'буџетска резерва'!D115</f>
        <v>0</v>
      </c>
      <c r="E116" s="33">
        <f>'план 2019. - извор 01'!E116+'план 2019. - извор 04'!E115+'план 2019. - извор 07'!E115+'буџетска резерва'!E115</f>
        <v>0</v>
      </c>
      <c r="F116" s="33">
        <f>'план 2019. - извор 01'!F116+'план 2019. - извор 04'!F115+'план 2019. - извор 07'!F115+'буџетска резерва'!F115</f>
        <v>0</v>
      </c>
      <c r="G116" s="97">
        <f t="shared" si="17"/>
        <v>0</v>
      </c>
    </row>
    <row r="117" spans="1:7" ht="15.75" thickBot="1">
      <c r="A117" s="76" t="s">
        <v>111</v>
      </c>
      <c r="B117" s="77" t="s">
        <v>112</v>
      </c>
      <c r="C117" s="94"/>
      <c r="D117" s="86">
        <f>D14+D102</f>
        <v>286734919</v>
      </c>
      <c r="E117" s="87">
        <f t="shared" ref="E117" si="32">E14+E102</f>
        <v>29030000</v>
      </c>
      <c r="F117" s="88">
        <f>F14+F102</f>
        <v>0</v>
      </c>
      <c r="G117" s="89">
        <f t="shared" si="17"/>
        <v>315764919</v>
      </c>
    </row>
    <row r="118" spans="1:7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racunovodstvo</cp:lastModifiedBy>
  <cp:lastPrinted>2019-01-17T15:07:19Z</cp:lastPrinted>
  <dcterms:created xsi:type="dcterms:W3CDTF">2017-11-23T09:01:40Z</dcterms:created>
  <dcterms:modified xsi:type="dcterms:W3CDTF">2019-01-17T15:10:51Z</dcterms:modified>
</cp:coreProperties>
</file>